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8_{12180CE1-3247-4B3F-A5CD-799921EB77F1}" xr6:coauthVersionLast="47" xr6:coauthVersionMax="47" xr10:uidLastSave="{00000000-0000-0000-0000-000000000000}"/>
  <bookViews>
    <workbookView xWindow="-110" yWindow="-110" windowWidth="19420" windowHeight="10420" xr2:uid="{00000000-000D-0000-FFFF-FFFF00000000}"/>
  </bookViews>
  <sheets>
    <sheet name="BUDGET CRE 2025 - 20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4" i="1" l="1"/>
  <c r="C14" i="1"/>
  <c r="H4" i="1" l="1"/>
  <c r="C81" i="1"/>
  <c r="D81" i="1"/>
  <c r="H25" i="1"/>
  <c r="I25" i="1"/>
  <c r="J24" i="1"/>
  <c r="H19" i="1"/>
  <c r="I19" i="1"/>
  <c r="J18" i="1"/>
  <c r="E79" i="1"/>
  <c r="E80" i="1"/>
  <c r="C75" i="1"/>
  <c r="D75" i="1"/>
  <c r="E62" i="1"/>
  <c r="E63" i="1"/>
  <c r="E64" i="1"/>
  <c r="E65" i="1"/>
  <c r="E66" i="1"/>
  <c r="E67" i="1"/>
  <c r="E68" i="1"/>
  <c r="E69" i="1"/>
  <c r="E70" i="1"/>
  <c r="E71" i="1"/>
  <c r="E72" i="1"/>
  <c r="E73" i="1"/>
  <c r="E74" i="1"/>
  <c r="C58" i="1"/>
  <c r="D58" i="1"/>
  <c r="E56" i="1"/>
  <c r="E57" i="1"/>
  <c r="C52" i="1"/>
  <c r="D52" i="1"/>
  <c r="E38" i="1"/>
  <c r="E40" i="1"/>
  <c r="E41" i="1"/>
  <c r="E42" i="1"/>
  <c r="E43" i="1"/>
  <c r="E48" i="1"/>
  <c r="E49" i="1"/>
  <c r="E50" i="1"/>
  <c r="E51" i="1"/>
  <c r="C44" i="1"/>
  <c r="D44" i="1"/>
  <c r="E18" i="1"/>
  <c r="E19" i="1"/>
  <c r="E20" i="1"/>
  <c r="E21" i="1"/>
  <c r="E22" i="1"/>
  <c r="E23" i="1"/>
  <c r="E24" i="1"/>
  <c r="E25" i="1"/>
  <c r="E26" i="1"/>
  <c r="E27" i="1"/>
  <c r="E28" i="1"/>
  <c r="E29" i="1"/>
  <c r="E30" i="1"/>
  <c r="E31" i="1"/>
  <c r="E32" i="1"/>
  <c r="E33" i="1"/>
  <c r="C34" i="1"/>
  <c r="D34" i="1"/>
  <c r="J62" i="1" l="1"/>
  <c r="E34" i="1"/>
  <c r="E58" i="1"/>
  <c r="E44" i="1"/>
  <c r="J25" i="1"/>
  <c r="E52" i="1"/>
  <c r="E75" i="1"/>
  <c r="J19" i="1"/>
  <c r="E81" i="1"/>
  <c r="H6" i="1"/>
  <c r="H8" i="1" s="1"/>
</calcChain>
</file>

<file path=xl/sharedStrings.xml><?xml version="1.0" encoding="utf-8"?>
<sst xmlns="http://schemas.openxmlformats.org/spreadsheetml/2006/main" count="110" uniqueCount="74">
  <si>
    <t>Revenu mensuel total</t>
  </si>
  <si>
    <t>0</t>
  </si>
  <si>
    <t>Sous-total</t>
  </si>
  <si>
    <t>Assurance</t>
  </si>
  <si>
    <t>Écart</t>
  </si>
  <si>
    <t>BUDGET COMMISSIONS</t>
  </si>
  <si>
    <t>N-1</t>
  </si>
  <si>
    <t>Attelage</t>
  </si>
  <si>
    <t>Aides aux concours</t>
  </si>
  <si>
    <t>Endurance</t>
  </si>
  <si>
    <t>Equifun</t>
  </si>
  <si>
    <t>Equitation - Difference</t>
  </si>
  <si>
    <t>Horse Ball</t>
  </si>
  <si>
    <t>Hunter</t>
  </si>
  <si>
    <t>Pony Games</t>
  </si>
  <si>
    <t>Voltige</t>
  </si>
  <si>
    <t>Disciplines nouvelles</t>
  </si>
  <si>
    <t>TREC</t>
  </si>
  <si>
    <t>Amortissement matériel</t>
  </si>
  <si>
    <t>COMMUNICATION</t>
  </si>
  <si>
    <t>Fête du CRE</t>
  </si>
  <si>
    <t>Gala des champions</t>
  </si>
  <si>
    <t>Lille Horse event</t>
  </si>
  <si>
    <t>Forums</t>
  </si>
  <si>
    <t>Open Regional</t>
  </si>
  <si>
    <t>COMMUNICATION Globale</t>
  </si>
  <si>
    <t>Budget 2025 - 2026</t>
  </si>
  <si>
    <t>FORMATIONS (Hors Salaires)</t>
  </si>
  <si>
    <t xml:space="preserve">Frais de formation BPJEPS - DEJEPS  - AAE - ATE </t>
  </si>
  <si>
    <t>Formations continue</t>
  </si>
  <si>
    <t>Formations officiels</t>
  </si>
  <si>
    <t>Pole Avenir</t>
  </si>
  <si>
    <t>AIDE CLUB - CAVALIERS</t>
  </si>
  <si>
    <t>Cadeaux</t>
  </si>
  <si>
    <t>Sejours Lamotte</t>
  </si>
  <si>
    <t>FRAIS GENERAUX</t>
  </si>
  <si>
    <t>Fourniture de bureau</t>
  </si>
  <si>
    <t>Cotisations diverses</t>
  </si>
  <si>
    <t>loyers et charges locaux</t>
  </si>
  <si>
    <t>AG - Frais de déplacement - receptions</t>
  </si>
  <si>
    <t>Frais de receptions</t>
  </si>
  <si>
    <t>Visite clubs</t>
  </si>
  <si>
    <t>Locations diverses (photocopieuses…)</t>
  </si>
  <si>
    <t>Honoraires prestations et vacations</t>
  </si>
  <si>
    <t>Services bancaires</t>
  </si>
  <si>
    <t>Affranchissement - Tel - internet…</t>
  </si>
  <si>
    <t>Frais divers - dépenses exceptionelles</t>
  </si>
  <si>
    <t>Taxes et impots</t>
  </si>
  <si>
    <t>SALAIRES ET TRAITEMENTS</t>
  </si>
  <si>
    <t>Salaires et charges</t>
  </si>
  <si>
    <t>Stagiaires et missions civiques</t>
  </si>
  <si>
    <t>DFA et retour ANS pour actions tourisme equestre</t>
  </si>
  <si>
    <t>AUTRES CHARGES</t>
  </si>
  <si>
    <t>Frais representation affaires JPT</t>
  </si>
  <si>
    <t>TOTAL CHARGES N-1</t>
  </si>
  <si>
    <t>CHAGES 2025-2026</t>
  </si>
  <si>
    <t>Ressources</t>
  </si>
  <si>
    <t>DFA</t>
  </si>
  <si>
    <t>Conseil régional</t>
  </si>
  <si>
    <t>ANS</t>
  </si>
  <si>
    <t>Partenariat POLE AVENIR</t>
  </si>
  <si>
    <t>Engagements</t>
  </si>
  <si>
    <t>Aides institutionelles</t>
  </si>
  <si>
    <t>ANS emploi</t>
  </si>
  <si>
    <t>Produits financiers</t>
  </si>
  <si>
    <t>Partenariat privé</t>
  </si>
  <si>
    <t>Charges</t>
  </si>
  <si>
    <t>Ecart</t>
  </si>
  <si>
    <t>CCE</t>
  </si>
  <si>
    <t xml:space="preserve">CSO </t>
  </si>
  <si>
    <t>Dressage</t>
  </si>
  <si>
    <t>BUDGET CRE 2025 - 2026</t>
  </si>
  <si>
    <t>Spectacle</t>
  </si>
  <si>
    <t>AMORTISSEMENT ET PROVISIONS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</si>
</sst>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8" formatCode="#,##0.00\ &quot;€&quot;;[Red]\-#,##0.00\ &quot;€&quot;"/>
    <numFmt numFmtId="42" formatCode="_-* #,##0\ &quot;€&quot;_-;\-* #,##0\ &quot;€&quot;_-;_-* &quot;-&quot;\ &quot;€&quot;_-;_-@_-"/>
    <numFmt numFmtId="44" formatCode="_-* #,##0.00\ &quot;€&quot;_-;\-* #,##0.00\ &quot;€&quot;_-;_-* &quot;-&quot;??\ &quot;€&quot;_-;_-@_-"/>
    <numFmt numFmtId="164" formatCode="[&lt;=9999999]###\-####;\(###\)\ ###\-####"/>
    <numFmt numFmtId="165" formatCode="#,##0.00\ &quot;€&quot;"/>
    <numFmt numFmtId="166" formatCode="_-* #,##0.00\ _€_-;\-* #,##0.00\ _€_-;_-* &quot;-&quot;??\ _€_-;_-@_-"/>
    <numFmt numFmtId="167" formatCode="_-* #,##0\ _€_-;\-* #,##0\ _€_-;_-* &quot;-&quot;\ _€_-;_-@_-"/>
  </numFmts>
  <fonts count="49">
    <font>
      <sz val="10"/>
      <color theme="1" tint="0.24994659260841701"/>
      <name val="Calibri"/>
      <family val="2"/>
      <scheme val="minor"/>
    </font>
    <font>
      <sz val="11"/>
      <color theme="1"/>
      <name val="Calibri"/>
      <family val="2"/>
      <charset val="134"/>
      <scheme val="minor"/>
    </font>
    <font>
      <sz val="11"/>
      <color theme="1"/>
      <name val="Calibri"/>
      <family val="2"/>
      <scheme val="minor"/>
    </font>
    <font>
      <sz val="10"/>
      <color theme="1" tint="0.24994659260841701"/>
      <name val="Calibri"/>
      <family val="2"/>
      <scheme val="major"/>
    </font>
    <font>
      <b/>
      <sz val="10"/>
      <color theme="1" tint="0.24994659260841701"/>
      <name val="Calibri"/>
      <family val="2"/>
      <scheme val="major"/>
    </font>
    <font>
      <sz val="22"/>
      <color theme="3" tint="0.24994659260841701"/>
      <name val="Calibri"/>
      <family val="2"/>
      <scheme val="major"/>
    </font>
    <font>
      <sz val="11"/>
      <color theme="0"/>
      <name val="Calibri"/>
      <family val="2"/>
      <scheme val="minor"/>
    </font>
    <font>
      <sz val="10"/>
      <color theme="0"/>
      <name val="Calibri"/>
      <family val="2"/>
      <scheme val="minor"/>
    </font>
    <font>
      <sz val="11"/>
      <color theme="4" tint="-0.499984740745262"/>
      <name val="Calibri"/>
      <family val="2"/>
      <scheme val="minor"/>
    </font>
    <font>
      <sz val="12"/>
      <color theme="1" tint="0.24994659260841701"/>
      <name val="Calibri"/>
      <family val="2"/>
      <scheme val="minor"/>
    </font>
    <font>
      <b/>
      <sz val="14"/>
      <color theme="1" tint="0.34998626667073579"/>
      <name val="Calibri"/>
      <family val="2"/>
      <scheme val="minor"/>
    </font>
    <font>
      <b/>
      <sz val="14"/>
      <color theme="0"/>
      <name val="Calibri"/>
      <family val="2"/>
      <scheme val="minor"/>
    </font>
    <font>
      <sz val="12"/>
      <color theme="1" tint="0.34998626667073579"/>
      <name val="Calibri"/>
      <family val="2"/>
      <scheme val="minor"/>
    </font>
    <font>
      <b/>
      <sz val="12"/>
      <color theme="1" tint="0.34998626667073579"/>
      <name val="Calibri"/>
      <family val="2"/>
      <scheme val="minor"/>
    </font>
    <font>
      <sz val="12"/>
      <color theme="0"/>
      <name val="Calibri"/>
      <family val="2"/>
      <scheme val="minor"/>
    </font>
    <font>
      <b/>
      <sz val="12"/>
      <color theme="1" tint="0.24994659260841701"/>
      <name val="Calibri"/>
      <family val="2"/>
      <scheme val="minor"/>
    </font>
    <font>
      <b/>
      <sz val="20"/>
      <color theme="0"/>
      <name val="Calibri"/>
      <family val="2"/>
      <scheme val="minor"/>
    </font>
    <font>
      <b/>
      <sz val="14"/>
      <color theme="8"/>
      <name val="Calibri"/>
      <family val="2"/>
      <scheme val="minor"/>
    </font>
    <font>
      <sz val="14"/>
      <color theme="1" tint="0.24994659260841701"/>
      <name val="Calibri"/>
      <family val="2"/>
      <scheme val="minor"/>
    </font>
    <font>
      <sz val="12"/>
      <name val="Calibri"/>
      <family val="2"/>
      <scheme val="minor"/>
    </font>
    <font>
      <b/>
      <sz val="20"/>
      <color theme="8"/>
      <name val="Calibri"/>
      <family val="2"/>
      <scheme val="major"/>
    </font>
    <font>
      <sz val="10"/>
      <color theme="8"/>
      <name val="Calibri"/>
      <family val="2"/>
      <scheme val="major"/>
    </font>
    <font>
      <sz val="22"/>
      <color theme="3" tint="0.24994659260841701"/>
      <name val="Calibri"/>
      <family val="2"/>
      <scheme val="minor"/>
    </font>
    <font>
      <b/>
      <sz val="14"/>
      <color theme="1" tint="0.24994659260841701"/>
      <name val="Calibri"/>
      <family val="2"/>
      <scheme val="minor"/>
    </font>
    <font>
      <b/>
      <sz val="10"/>
      <color theme="1" tint="0.24994659260841701"/>
      <name val="Calibri"/>
      <family val="2"/>
      <scheme val="minor"/>
    </font>
    <font>
      <b/>
      <sz val="12"/>
      <name val="Calibri"/>
      <family val="2"/>
      <scheme val="minor"/>
    </font>
    <font>
      <b/>
      <sz val="20"/>
      <color theme="1" tint="0.34998626667073579"/>
      <name val="Calibri"/>
      <family val="2"/>
      <scheme val="major"/>
    </font>
    <font>
      <sz val="10"/>
      <color theme="0"/>
      <name val="Calibri"/>
      <family val="2"/>
      <scheme val="major"/>
    </font>
    <font>
      <sz val="12"/>
      <color theme="1" tint="0.24994659260841701"/>
      <name val="Calibri"/>
      <family val="2"/>
      <scheme val="major"/>
    </font>
    <font>
      <b/>
      <sz val="40"/>
      <color theme="4"/>
      <name val="Calibri"/>
      <family val="2"/>
      <scheme val="major"/>
    </font>
    <font>
      <b/>
      <sz val="20"/>
      <color theme="4"/>
      <name val="Calibri"/>
      <family val="2"/>
      <scheme val="major"/>
    </font>
    <font>
      <sz val="14"/>
      <color theme="4"/>
      <name val="Calibri"/>
      <family val="2"/>
      <scheme val="major"/>
    </font>
    <font>
      <b/>
      <sz val="14"/>
      <color theme="1"/>
      <name val="Calibri"/>
      <family val="2"/>
      <scheme val="minor"/>
    </font>
    <font>
      <sz val="14"/>
      <color theme="1"/>
      <name val="Calibri"/>
      <family val="2"/>
      <scheme val="minor"/>
    </font>
    <font>
      <sz val="10"/>
      <color theme="1" tint="0.24994659260841701"/>
      <name val="Calibri"/>
      <family val="2"/>
      <scheme val="minor"/>
    </font>
    <font>
      <sz val="18"/>
      <color theme="3"/>
      <name val="Calibri"/>
      <family val="2"/>
      <charset val="134"/>
      <scheme val="major"/>
    </font>
    <font>
      <b/>
      <sz val="11"/>
      <color theme="3"/>
      <name val="Calibri"/>
      <family val="2"/>
      <charset val="134"/>
      <scheme val="minor"/>
    </font>
    <font>
      <sz val="11"/>
      <color rgb="FF006100"/>
      <name val="Calibri"/>
      <family val="2"/>
      <charset val="134"/>
      <scheme val="minor"/>
    </font>
    <font>
      <sz val="11"/>
      <color rgb="FF9C0006"/>
      <name val="Calibri"/>
      <family val="2"/>
      <charset val="134"/>
      <scheme val="minor"/>
    </font>
    <font>
      <sz val="11"/>
      <color rgb="FF9C5700"/>
      <name val="Calibri"/>
      <family val="2"/>
      <charset val="134"/>
      <scheme val="minor"/>
    </font>
    <font>
      <sz val="11"/>
      <color rgb="FF3F3F76"/>
      <name val="Calibri"/>
      <family val="2"/>
      <charset val="134"/>
      <scheme val="minor"/>
    </font>
    <font>
      <b/>
      <sz val="11"/>
      <color rgb="FF3F3F3F"/>
      <name val="Calibri"/>
      <family val="2"/>
      <charset val="134"/>
      <scheme val="minor"/>
    </font>
    <font>
      <b/>
      <sz val="11"/>
      <color rgb="FFFA7D00"/>
      <name val="Calibri"/>
      <family val="2"/>
      <charset val="134"/>
      <scheme val="minor"/>
    </font>
    <font>
      <sz val="11"/>
      <color rgb="FFFA7D00"/>
      <name val="Calibri"/>
      <family val="2"/>
      <charset val="134"/>
      <scheme val="minor"/>
    </font>
    <font>
      <b/>
      <sz val="11"/>
      <color theme="0"/>
      <name val="Calibri"/>
      <family val="2"/>
      <charset val="134"/>
      <scheme val="minor"/>
    </font>
    <font>
      <sz val="11"/>
      <color rgb="FFFF0000"/>
      <name val="Calibri"/>
      <family val="2"/>
      <charset val="134"/>
      <scheme val="minor"/>
    </font>
    <font>
      <i/>
      <sz val="11"/>
      <color rgb="FF7F7F7F"/>
      <name val="Calibri"/>
      <family val="2"/>
      <charset val="134"/>
      <scheme val="minor"/>
    </font>
    <font>
      <b/>
      <sz val="11"/>
      <color theme="1"/>
      <name val="Calibri"/>
      <family val="2"/>
      <charset val="134"/>
      <scheme val="minor"/>
    </font>
    <font>
      <sz val="11"/>
      <color theme="0"/>
      <name val="Calibri"/>
      <family val="2"/>
      <charset val="134"/>
      <scheme val="minor"/>
    </font>
  </fonts>
  <fills count="4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59996337778862885"/>
        <bgColor indexed="64"/>
      </patternFill>
    </fill>
    <fill>
      <patternFill patternType="solid">
        <fgColor theme="8" tint="0.3999450666829432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right/>
      <top/>
      <bottom style="medium">
        <color theme="4" tint="-0.24994659260841701"/>
      </bottom>
      <diagonal/>
    </border>
    <border>
      <left/>
      <right/>
      <top/>
      <bottom style="thick">
        <color theme="4" tint="0.499984740745262"/>
      </bottom>
      <diagonal/>
    </border>
    <border>
      <left/>
      <right/>
      <top/>
      <bottom style="medium">
        <color theme="4" tint="0.399975585192419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bottom style="thin">
        <color theme="0" tint="-0.14993743705557422"/>
      </bottom>
      <diagonal/>
    </border>
    <border>
      <left style="thin">
        <color theme="0" tint="-0.14996795556505021"/>
      </left>
      <right/>
      <top/>
      <bottom style="thin">
        <color theme="0" tint="-0.14993743705557422"/>
      </bottom>
      <diagonal/>
    </border>
    <border>
      <left/>
      <right style="thin">
        <color theme="0" tint="-0.499984740745262"/>
      </right>
      <top/>
      <bottom style="thin">
        <color theme="8"/>
      </bottom>
      <diagonal/>
    </border>
    <border>
      <left style="thin">
        <color theme="0" tint="-0.499984740745262"/>
      </left>
      <right/>
      <top/>
      <bottom style="thin">
        <color theme="8"/>
      </bottom>
      <diagonal/>
    </border>
    <border>
      <left/>
      <right style="thin">
        <color theme="0" tint="-0.14990691854609822"/>
      </right>
      <top style="thin">
        <color theme="0" tint="-0.14996795556505021"/>
      </top>
      <bottom style="thin">
        <color theme="0" tint="-0.14993743705557422"/>
      </bottom>
      <diagonal/>
    </border>
    <border>
      <left style="thin">
        <color theme="0" tint="-0.14990691854609822"/>
      </left>
      <right/>
      <top style="thin">
        <color theme="0" tint="-0.14996795556505021"/>
      </top>
      <bottom style="thin">
        <color theme="0" tint="-0.1499374370555742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0" fontId="5" fillId="0" borderId="1" applyNumberFormat="0" applyFill="0" applyAlignment="0" applyProtection="0"/>
    <xf numFmtId="0" fontId="3" fillId="0" borderId="2" applyNumberFormat="0" applyFill="0" applyBorder="0" applyAlignment="0" applyProtection="0"/>
    <xf numFmtId="0" fontId="4" fillId="0" borderId="3" applyNumberFormat="0" applyFill="0" applyBorder="0" applyAlignment="0" applyProtection="0"/>
    <xf numFmtId="164" fontId="8" fillId="0" borderId="0" applyFont="0" applyFill="0" applyBorder="0" applyAlignment="0" applyProtection="0"/>
    <xf numFmtId="14" fontId="8" fillId="0" borderId="0" applyFont="0" applyFill="0" applyBorder="0" applyAlignment="0" applyProtection="0"/>
    <xf numFmtId="166" fontId="34" fillId="0" borderId="0" applyFont="0" applyFill="0" applyBorder="0" applyAlignment="0" applyProtection="0"/>
    <xf numFmtId="167" fontId="34" fillId="0" borderId="0" applyFont="0" applyFill="0" applyBorder="0" applyAlignment="0" applyProtection="0"/>
    <xf numFmtId="44" fontId="34" fillId="0" borderId="0" applyFont="0" applyFill="0" applyBorder="0" applyAlignment="0" applyProtection="0"/>
    <xf numFmtId="42" fontId="34" fillId="0" borderId="0" applyFont="0" applyFill="0" applyBorder="0" applyAlignment="0" applyProtection="0"/>
    <xf numFmtId="9" fontId="34" fillId="0" borderId="0" applyFon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9" borderId="0" applyNumberFormat="0" applyBorder="0" applyAlignment="0" applyProtection="0"/>
    <xf numFmtId="0" fontId="38" fillId="10" borderId="0" applyNumberFormat="0" applyBorder="0" applyAlignment="0" applyProtection="0"/>
    <xf numFmtId="0" fontId="39" fillId="11" borderId="0" applyNumberFormat="0" applyBorder="0" applyAlignment="0" applyProtection="0"/>
    <xf numFmtId="0" fontId="40" fillId="12" borderId="14" applyNumberFormat="0" applyAlignment="0" applyProtection="0"/>
    <xf numFmtId="0" fontId="41" fillId="13" borderId="15" applyNumberFormat="0" applyAlignment="0" applyProtection="0"/>
    <xf numFmtId="0" fontId="42" fillId="13" borderId="14" applyNumberFormat="0" applyAlignment="0" applyProtection="0"/>
    <xf numFmtId="0" fontId="43" fillId="0" borderId="16" applyNumberFormat="0" applyFill="0" applyAlignment="0" applyProtection="0"/>
    <xf numFmtId="0" fontId="44" fillId="14" borderId="17" applyNumberFormat="0" applyAlignment="0" applyProtection="0"/>
    <xf numFmtId="0" fontId="45" fillId="0" borderId="0" applyNumberFormat="0" applyFill="0" applyBorder="0" applyAlignment="0" applyProtection="0"/>
    <xf numFmtId="0" fontId="34" fillId="15" borderId="18" applyNumberFormat="0" applyFont="0" applyAlignment="0" applyProtection="0"/>
    <xf numFmtId="0" fontId="46" fillId="0" borderId="0" applyNumberFormat="0" applyFill="0" applyBorder="0" applyAlignment="0" applyProtection="0"/>
    <xf numFmtId="0" fontId="47" fillId="0" borderId="19" applyNumberFormat="0" applyFill="0" applyAlignment="0" applyProtection="0"/>
    <xf numFmtId="0" fontId="48"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48"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48"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48"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48"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48"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cellStyleXfs>
  <cellXfs count="76">
    <xf numFmtId="0" fontId="0" fillId="0" borderId="0" xfId="0"/>
    <xf numFmtId="0" fontId="2" fillId="0" borderId="0" xfId="0" applyFont="1"/>
    <xf numFmtId="0" fontId="3" fillId="0" borderId="0" xfId="0" applyFont="1"/>
    <xf numFmtId="0" fontId="6" fillId="0" borderId="0" xfId="0" applyFont="1"/>
    <xf numFmtId="0" fontId="7" fillId="0" borderId="0" xfId="0" applyFont="1"/>
    <xf numFmtId="0" fontId="9" fillId="0" borderId="0" xfId="0" applyFont="1"/>
    <xf numFmtId="0" fontId="6" fillId="0" borderId="0" xfId="0" applyFont="1" applyAlignment="1">
      <alignment wrapText="1"/>
    </xf>
    <xf numFmtId="0" fontId="20" fillId="0" borderId="0" xfId="0" applyFont="1" applyAlignment="1">
      <alignment horizontal="left" vertical="center" indent="1"/>
    </xf>
    <xf numFmtId="0" fontId="21" fillId="0" borderId="0" xfId="0" applyFont="1" applyAlignment="1">
      <alignment horizontal="left" vertical="center" indent="1"/>
    </xf>
    <xf numFmtId="0" fontId="22" fillId="2" borderId="0" xfId="1" applyFont="1" applyFill="1" applyBorder="1"/>
    <xf numFmtId="0" fontId="0" fillId="0" borderId="0" xfId="2" applyFont="1" applyBorder="1" applyAlignment="1">
      <alignment vertical="center" wrapText="1"/>
    </xf>
    <xf numFmtId="0" fontId="12" fillId="2" borderId="8" xfId="2" applyFont="1" applyFill="1" applyBorder="1" applyAlignment="1">
      <alignment horizontal="left" vertical="center" indent="1"/>
    </xf>
    <xf numFmtId="0" fontId="0" fillId="0" borderId="0" xfId="2" applyFont="1" applyBorder="1" applyAlignment="1">
      <alignment vertical="center"/>
    </xf>
    <xf numFmtId="0" fontId="12" fillId="2" borderId="6" xfId="2" applyFont="1" applyFill="1" applyBorder="1" applyAlignment="1">
      <alignment horizontal="left" vertical="center" indent="1"/>
    </xf>
    <xf numFmtId="0" fontId="10" fillId="3" borderId="12" xfId="2" applyFont="1" applyFill="1" applyBorder="1" applyAlignment="1">
      <alignment horizontal="left" vertical="center" indent="1"/>
    </xf>
    <xf numFmtId="0" fontId="0" fillId="0" borderId="0" xfId="2" applyFont="1" applyBorder="1" applyAlignment="1">
      <alignment horizontal="left" vertical="center"/>
    </xf>
    <xf numFmtId="0" fontId="12" fillId="2" borderId="4" xfId="2" applyFont="1" applyFill="1" applyBorder="1" applyAlignment="1">
      <alignment horizontal="left" vertical="center" indent="1"/>
    </xf>
    <xf numFmtId="0" fontId="19" fillId="2" borderId="0" xfId="2" applyFont="1" applyFill="1" applyBorder="1" applyAlignment="1">
      <alignment vertical="center"/>
    </xf>
    <xf numFmtId="0" fontId="0" fillId="0" borderId="0" xfId="0" applyAlignment="1">
      <alignment horizontal="center"/>
    </xf>
    <xf numFmtId="0" fontId="26" fillId="0" borderId="0" xfId="0" applyFont="1"/>
    <xf numFmtId="0" fontId="27" fillId="0" borderId="0" xfId="0" applyFont="1"/>
    <xf numFmtId="0" fontId="30" fillId="0" borderId="0" xfId="0" applyFont="1" applyAlignment="1">
      <alignment horizontal="left" vertical="center" indent="1"/>
    </xf>
    <xf numFmtId="0" fontId="14" fillId="0" borderId="0" xfId="0" applyFont="1" applyAlignment="1">
      <alignment horizontal="left" vertical="center" indent="1"/>
    </xf>
    <xf numFmtId="0" fontId="10" fillId="0" borderId="0" xfId="0" applyFont="1" applyAlignment="1">
      <alignment horizontal="center" vertical="center" wrapText="1"/>
    </xf>
    <xf numFmtId="0" fontId="10" fillId="0" borderId="0" xfId="0" applyFont="1" applyAlignment="1">
      <alignment horizontal="center" vertical="center"/>
    </xf>
    <xf numFmtId="0" fontId="11" fillId="2" borderId="0" xfId="0" applyFont="1" applyFill="1" applyAlignment="1">
      <alignment horizontal="left" vertical="center" indent="1"/>
    </xf>
    <xf numFmtId="0" fontId="12" fillId="0" borderId="0" xfId="0" applyFont="1" applyAlignment="1">
      <alignment horizontal="left" vertical="center" indent="1"/>
    </xf>
    <xf numFmtId="0" fontId="12" fillId="2" borderId="0" xfId="0" applyFont="1" applyFill="1" applyAlignment="1">
      <alignment horizontal="left" vertical="center" indent="1"/>
    </xf>
    <xf numFmtId="0" fontId="10" fillId="3" borderId="0" xfId="0" applyFont="1" applyFill="1" applyAlignment="1">
      <alignment horizontal="left" vertical="center" indent="1"/>
    </xf>
    <xf numFmtId="0" fontId="10" fillId="0" borderId="0" xfId="0" applyFont="1" applyAlignment="1">
      <alignment horizontal="left" vertical="center" indent="1"/>
    </xf>
    <xf numFmtId="0" fontId="9" fillId="0" borderId="0" xfId="0" applyFont="1" applyAlignment="1">
      <alignment horizontal="center"/>
    </xf>
    <xf numFmtId="0" fontId="17" fillId="2" borderId="0" xfId="0" applyFont="1" applyFill="1" applyAlignment="1">
      <alignment horizontal="left" vertical="center" indent="1"/>
    </xf>
    <xf numFmtId="0" fontId="28" fillId="0" borderId="0" xfId="0" applyFont="1"/>
    <xf numFmtId="0" fontId="11" fillId="2" borderId="0" xfId="0" applyFont="1" applyFill="1" applyAlignment="1">
      <alignment horizontal="center" vertical="center"/>
    </xf>
    <xf numFmtId="0" fontId="14" fillId="2" borderId="0" xfId="0" applyFont="1" applyFill="1" applyAlignment="1">
      <alignment horizontal="left" vertical="center" indent="1"/>
    </xf>
    <xf numFmtId="0" fontId="17" fillId="2" borderId="0" xfId="0" applyFont="1" applyFill="1" applyAlignment="1">
      <alignment vertical="center"/>
    </xf>
    <xf numFmtId="0" fontId="13" fillId="2" borderId="0" xfId="0" applyFont="1" applyFill="1" applyAlignment="1">
      <alignment horizontal="left" vertical="center" indent="1"/>
    </xf>
    <xf numFmtId="0" fontId="16" fillId="2" borderId="0" xfId="0" applyFont="1" applyFill="1" applyAlignment="1">
      <alignment horizontal="left" vertical="center" indent="1"/>
    </xf>
    <xf numFmtId="0" fontId="15" fillId="2" borderId="0" xfId="0" applyFont="1" applyFill="1" applyAlignment="1">
      <alignment horizontal="left" vertical="center" indent="1"/>
    </xf>
    <xf numFmtId="0" fontId="11" fillId="2" borderId="0" xfId="0" applyFont="1" applyFill="1" applyAlignment="1">
      <alignment vertical="center"/>
    </xf>
    <xf numFmtId="165" fontId="12" fillId="0" borderId="0" xfId="0" applyNumberFormat="1" applyFont="1" applyAlignment="1">
      <alignment horizontal="center" vertical="center"/>
    </xf>
    <xf numFmtId="165" fontId="12" fillId="2" borderId="0" xfId="0" applyNumberFormat="1" applyFont="1" applyFill="1" applyAlignment="1">
      <alignment horizontal="center" vertical="center"/>
    </xf>
    <xf numFmtId="165" fontId="13" fillId="3" borderId="0" xfId="0" applyNumberFormat="1" applyFont="1" applyFill="1" applyAlignment="1">
      <alignment horizontal="center" vertical="center"/>
    </xf>
    <xf numFmtId="165" fontId="9" fillId="2" borderId="0" xfId="0" applyNumberFormat="1" applyFont="1" applyFill="1" applyAlignment="1">
      <alignment horizontal="center" vertical="center"/>
    </xf>
    <xf numFmtId="165" fontId="9" fillId="2" borderId="0" xfId="0" applyNumberFormat="1" applyFont="1" applyFill="1" applyAlignment="1">
      <alignment horizontal="left" vertical="center" indent="1"/>
    </xf>
    <xf numFmtId="165" fontId="9" fillId="2" borderId="0" xfId="0" applyNumberFormat="1" applyFont="1" applyFill="1" applyAlignment="1">
      <alignment vertical="center"/>
    </xf>
    <xf numFmtId="165" fontId="12" fillId="2" borderId="0" xfId="0" applyNumberFormat="1" applyFont="1" applyFill="1" applyAlignment="1">
      <alignment horizontal="left" vertical="center"/>
    </xf>
    <xf numFmtId="165" fontId="10" fillId="3" borderId="0" xfId="0" applyNumberFormat="1" applyFont="1" applyFill="1" applyAlignment="1">
      <alignment horizontal="center" vertical="center"/>
    </xf>
    <xf numFmtId="165" fontId="17" fillId="2" borderId="0" xfId="0" applyNumberFormat="1" applyFont="1" applyFill="1" applyAlignment="1">
      <alignment vertical="center"/>
    </xf>
    <xf numFmtId="8" fontId="12" fillId="2" borderId="9" xfId="0" applyNumberFormat="1" applyFont="1" applyFill="1" applyBorder="1" applyAlignment="1">
      <alignment horizontal="center" vertical="center"/>
    </xf>
    <xf numFmtId="8" fontId="12" fillId="2" borderId="7" xfId="0" applyNumberFormat="1" applyFont="1" applyFill="1" applyBorder="1" applyAlignment="1">
      <alignment horizontal="center" vertical="center"/>
    </xf>
    <xf numFmtId="8" fontId="13" fillId="3" borderId="13" xfId="0" applyNumberFormat="1" applyFont="1" applyFill="1" applyBorder="1" applyAlignment="1">
      <alignment horizontal="center" vertical="center"/>
    </xf>
    <xf numFmtId="8" fontId="12" fillId="2" borderId="5" xfId="0" applyNumberFormat="1" applyFont="1" applyFill="1" applyBorder="1" applyAlignment="1">
      <alignment horizontal="center" vertical="center"/>
    </xf>
    <xf numFmtId="8" fontId="25" fillId="2" borderId="0" xfId="0" applyNumberFormat="1" applyFont="1" applyFill="1" applyAlignment="1">
      <alignment vertical="center"/>
    </xf>
    <xf numFmtId="8" fontId="24" fillId="0" borderId="0" xfId="0" applyNumberFormat="1" applyFont="1" applyAlignment="1">
      <alignment vertical="center"/>
    </xf>
    <xf numFmtId="0" fontId="30" fillId="2" borderId="0" xfId="0" applyFont="1" applyFill="1" applyAlignment="1">
      <alignment horizontal="left" vertical="center" indent="1"/>
    </xf>
    <xf numFmtId="0" fontId="20" fillId="2" borderId="0" xfId="0" applyFont="1" applyFill="1" applyAlignment="1">
      <alignment horizontal="left" vertical="center" indent="1"/>
    </xf>
    <xf numFmtId="0" fontId="30" fillId="2" borderId="0" xfId="0" applyFont="1" applyFill="1" applyAlignment="1">
      <alignment vertical="center"/>
    </xf>
    <xf numFmtId="0" fontId="20" fillId="2" borderId="0" xfId="0" applyFont="1" applyFill="1" applyAlignment="1">
      <alignment vertical="center"/>
    </xf>
    <xf numFmtId="0" fontId="23" fillId="0" borderId="0" xfId="2" applyFont="1" applyFill="1" applyBorder="1" applyAlignment="1">
      <alignment horizontal="left" vertical="center" wrapText="1" indent="1"/>
    </xf>
    <xf numFmtId="8" fontId="10" fillId="0" borderId="0" xfId="0" applyNumberFormat="1" applyFont="1" applyAlignment="1">
      <alignment horizontal="center" vertical="center"/>
    </xf>
    <xf numFmtId="8" fontId="18" fillId="5" borderId="0" xfId="0" applyNumberFormat="1" applyFont="1" applyFill="1" applyAlignment="1">
      <alignment horizontal="center" vertical="center"/>
    </xf>
    <xf numFmtId="8" fontId="18" fillId="4" borderId="0" xfId="0" applyNumberFormat="1" applyFont="1" applyFill="1" applyAlignment="1">
      <alignment horizontal="center" vertical="center"/>
    </xf>
    <xf numFmtId="0" fontId="23" fillId="4" borderId="0" xfId="2" applyFont="1" applyFill="1" applyBorder="1" applyAlignment="1">
      <alignment horizontal="left" vertical="center" wrapText="1" indent="1"/>
    </xf>
    <xf numFmtId="0" fontId="29" fillId="0" borderId="0" xfId="0" applyFont="1" applyAlignment="1">
      <alignment horizontal="left" vertical="center" indent="11"/>
    </xf>
    <xf numFmtId="0" fontId="23" fillId="5" borderId="0" xfId="2" applyFont="1" applyFill="1" applyBorder="1" applyAlignment="1">
      <alignment horizontal="left" vertical="center" wrapText="1" indent="1"/>
    </xf>
    <xf numFmtId="0" fontId="32" fillId="6" borderId="0" xfId="2" applyFont="1" applyFill="1" applyBorder="1" applyAlignment="1">
      <alignment horizontal="left" vertical="center" wrapText="1" indent="1"/>
    </xf>
    <xf numFmtId="0" fontId="23" fillId="7" borderId="0" xfId="2" applyFont="1" applyFill="1" applyBorder="1" applyAlignment="1">
      <alignment horizontal="left" vertical="center" wrapText="1" indent="1"/>
    </xf>
    <xf numFmtId="0" fontId="23" fillId="8" borderId="0" xfId="2" applyFont="1" applyFill="1" applyBorder="1" applyAlignment="1">
      <alignment horizontal="left" vertical="center" wrapText="1" indent="1"/>
    </xf>
    <xf numFmtId="0" fontId="30" fillId="2" borderId="10" xfId="3" applyFont="1" applyFill="1" applyBorder="1" applyAlignment="1">
      <alignment horizontal="left" vertical="center" indent="1"/>
    </xf>
    <xf numFmtId="0" fontId="31" fillId="2" borderId="11" xfId="3" applyFont="1" applyFill="1" applyBorder="1" applyAlignment="1">
      <alignment horizontal="left" vertical="center" indent="1"/>
    </xf>
    <xf numFmtId="8" fontId="33" fillId="6" borderId="0" xfId="0" applyNumberFormat="1" applyFont="1" applyFill="1" applyAlignment="1">
      <alignment horizontal="center" vertical="center"/>
    </xf>
    <xf numFmtId="8" fontId="18" fillId="7" borderId="0" xfId="0" applyNumberFormat="1" applyFont="1" applyFill="1" applyAlignment="1">
      <alignment horizontal="center" vertical="center"/>
    </xf>
    <xf numFmtId="8" fontId="10" fillId="8" borderId="0" xfId="0" applyNumberFormat="1" applyFont="1" applyFill="1" applyAlignment="1">
      <alignment horizontal="center" vertical="center"/>
    </xf>
    <xf numFmtId="0" fontId="30" fillId="0" borderId="0" xfId="0" applyFont="1" applyAlignment="1">
      <alignment horizontal="left" vertical="center" indent="1"/>
    </xf>
    <xf numFmtId="0" fontId="20" fillId="0" borderId="0" xfId="0" applyFont="1" applyAlignment="1">
      <alignment horizontal="left" vertical="center" indent="1"/>
    </xf>
  </cellXfs>
  <cellStyles count="49">
    <cellStyle name="20 % - Accent1" xfId="26" builtinId="30" customBuiltin="1"/>
    <cellStyle name="20 % - Accent2" xfId="30" builtinId="34" customBuiltin="1"/>
    <cellStyle name="20 % - Accent3" xfId="34" builtinId="38" customBuiltin="1"/>
    <cellStyle name="20 % - Accent4" xfId="38" builtinId="42" customBuiltin="1"/>
    <cellStyle name="20 % - Accent5" xfId="42" builtinId="46" customBuiltin="1"/>
    <cellStyle name="20 % - Accent6" xfId="46" builtinId="50" customBuiltin="1"/>
    <cellStyle name="40 % - Accent1" xfId="27" builtinId="31" customBuiltin="1"/>
    <cellStyle name="40 % - Accent2" xfId="31" builtinId="35" customBuiltin="1"/>
    <cellStyle name="40 % - Accent3" xfId="35" builtinId="39" customBuiltin="1"/>
    <cellStyle name="40 % - Accent4" xfId="39" builtinId="43" customBuiltin="1"/>
    <cellStyle name="40 % - Accent5" xfId="43" builtinId="47" customBuiltin="1"/>
    <cellStyle name="40 % - Accent6" xfId="47" builtinId="51" customBuiltin="1"/>
    <cellStyle name="60 % - Accent1" xfId="28" builtinId="32" customBuiltin="1"/>
    <cellStyle name="60 % - Accent2" xfId="32" builtinId="36" customBuiltin="1"/>
    <cellStyle name="60 % - Accent3" xfId="36" builtinId="40" customBuiltin="1"/>
    <cellStyle name="60 % - Accent4" xfId="40" builtinId="44" customBuiltin="1"/>
    <cellStyle name="60 % - Accent5" xfId="44" builtinId="48" customBuiltin="1"/>
    <cellStyle name="60 % - Accent6" xfId="48" builtinId="52" customBuilti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customBuiltin="1"/>
    <cellStyle name="Avertissement" xfId="21" builtinId="11" customBuiltin="1"/>
    <cellStyle name="Calcul" xfId="18" builtinId="22" customBuiltin="1"/>
    <cellStyle name="Cellule liée" xfId="19" builtinId="24" customBuiltin="1"/>
    <cellStyle name="Date" xfId="5" xr:uid="{FE33F3B2-B201-45AD-A81E-81BCB12ED9D2}"/>
    <cellStyle name="Entrée" xfId="16" builtinId="20" customBuiltin="1"/>
    <cellStyle name="Insatisfaisant" xfId="14" builtinId="27" customBuiltin="1"/>
    <cellStyle name="Milliers" xfId="6" builtinId="3" customBuiltin="1"/>
    <cellStyle name="Milliers [0]" xfId="7" builtinId="6" customBuiltin="1"/>
    <cellStyle name="Monétaire" xfId="8" builtinId="4" customBuiltin="1"/>
    <cellStyle name="Monétaire [0]" xfId="9" builtinId="7" customBuiltin="1"/>
    <cellStyle name="Neutre" xfId="15" builtinId="28" customBuiltin="1"/>
    <cellStyle name="Normal" xfId="0" builtinId="0" customBuiltin="1"/>
    <cellStyle name="Note" xfId="22" builtinId="10" customBuiltin="1"/>
    <cellStyle name="Pourcentage" xfId="10" builtinId="5" customBuiltin="1"/>
    <cellStyle name="Satisfaisant" xfId="13" builtinId="26" customBuiltin="1"/>
    <cellStyle name="Sortie" xfId="17" builtinId="21" customBuiltin="1"/>
    <cellStyle name="Téléphone" xfId="4" xr:uid="{70E46558-98AC-446F-861A-54F270CBD905}"/>
    <cellStyle name="Texte explicatif" xfId="23" builtinId="53" customBuiltin="1"/>
    <cellStyle name="Titre" xfId="11" builtinId="15" customBuiltin="1"/>
    <cellStyle name="Titre 1" xfId="1" builtinId="16" customBuiltin="1"/>
    <cellStyle name="Titre 2" xfId="2" builtinId="17" customBuiltin="1"/>
    <cellStyle name="Titre 3" xfId="3" builtinId="18" customBuiltin="1"/>
    <cellStyle name="Titre 4" xfId="12" builtinId="19" customBuiltin="1"/>
    <cellStyle name="Total" xfId="24" builtinId="25" customBuiltin="1"/>
    <cellStyle name="Vérification" xfId="20" builtinId="23" customBuiltin="1"/>
  </cellStyles>
  <dxfs count="120">
    <dxf>
      <font>
        <b/>
        <i val="0"/>
        <strike val="0"/>
        <condense val="0"/>
        <extend val="0"/>
        <outline val="0"/>
        <shadow val="0"/>
        <u val="none"/>
        <vertAlign val="baseline"/>
        <sz val="12"/>
        <color theme="1" tint="0.34998626667073579"/>
        <name val="Calibri"/>
        <family val="2"/>
        <scheme val="minor"/>
      </font>
      <numFmt numFmtId="165" formatCode="#,##0.00\ &quot;€&quot;"/>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5" formatCode="#,##0.00\ &quot;€&quot;"/>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2"/>
        <color theme="1" tint="0.34998626667073579"/>
        <name val="Calibri"/>
        <family val="2"/>
        <scheme val="minor"/>
      </font>
      <numFmt numFmtId="165" formatCode="#,##0.00\ &quot;€&quot;"/>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5" formatCode="#,##0.00\ &quot;€&quot;"/>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2"/>
        <color theme="1" tint="0.34998626667073579"/>
        <name val="Calibri"/>
        <family val="2"/>
        <scheme val="minor"/>
      </font>
      <numFmt numFmtId="165" formatCode="#,##0.00\ &quot;€&quot;"/>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5" formatCode="#,##0.00\ &quot;€&quot;"/>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4"/>
        <color theme="1" tint="0.34998626667073579"/>
        <name val="Calibri"/>
        <family val="2"/>
        <scheme val="minor"/>
      </font>
      <fill>
        <patternFill patternType="solid">
          <fgColor indexed="64"/>
          <bgColor theme="0" tint="-4.9989318521683403E-2"/>
        </patternFill>
      </fill>
      <alignment horizontal="left" vertical="center" textRotation="0" wrapText="0" indent="1" justifyLastLine="0" shrinkToFit="0" readingOrder="0"/>
    </dxf>
    <dxf>
      <font>
        <b val="0"/>
        <i val="0"/>
        <strike val="0"/>
        <outline val="0"/>
        <shadow val="0"/>
        <u val="none"/>
        <vertAlign val="baseline"/>
        <sz val="12"/>
        <color theme="1" tint="0.34998626667073579"/>
        <name val="Calibri"/>
        <scheme val="minor"/>
      </font>
      <fill>
        <patternFill patternType="solid">
          <fgColor indexed="64"/>
          <bgColor theme="0"/>
        </patternFill>
      </fill>
      <alignment horizontal="left" vertical="center" textRotation="0" wrapText="0" indent="1" justifyLastLine="0" shrinkToFit="0" readingOrder="0"/>
    </dxf>
    <dxf>
      <border>
        <top style="thin">
          <color theme="0" tint="-0.14993743705557422"/>
        </top>
      </border>
    </dxf>
    <dxf>
      <font>
        <strike val="0"/>
        <outline val="0"/>
        <shadow val="0"/>
        <u val="none"/>
        <vertAlign val="baseline"/>
        <sz val="12"/>
        <color theme="1" tint="0.34998626667073579"/>
        <name val="Calibri"/>
        <scheme val="minor"/>
      </font>
      <fill>
        <patternFill patternType="solid">
          <fgColor indexed="64"/>
          <bgColor theme="0" tint="-4.9989318521683403E-2"/>
        </patternFill>
      </fill>
      <border diagonalUp="0" diagonalDown="0" outline="0">
        <left style="thin">
          <color theme="0" tint="-0.14990691854609822"/>
        </left>
        <right style="thin">
          <color theme="0" tint="-0.14990691854609822"/>
        </right>
        <top/>
        <bottom/>
      </border>
    </dxf>
    <dxf>
      <font>
        <b val="0"/>
        <i val="0"/>
        <strike val="0"/>
        <outline val="0"/>
        <shadow val="0"/>
        <u val="none"/>
        <vertAlign val="baseline"/>
        <sz val="12"/>
        <color theme="1" tint="0.34998626667073579"/>
        <name val="Calibri"/>
        <scheme val="minor"/>
      </font>
      <fill>
        <patternFill patternType="solid">
          <fgColor indexed="64"/>
          <bgColor theme="0"/>
        </patternFill>
      </fill>
    </dxf>
    <dxf>
      <border>
        <bottom style="thin">
          <color theme="0" tint="-0.14996795556505021"/>
        </bottom>
      </border>
    </dxf>
    <dxf>
      <font>
        <b val="0"/>
        <i val="0"/>
        <strike val="0"/>
        <condense val="0"/>
        <extend val="0"/>
        <outline val="0"/>
        <shadow val="0"/>
        <u val="none"/>
        <vertAlign val="baseline"/>
        <sz val="12"/>
        <color theme="1" tint="0.2499465926084170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4"/>
        <color theme="1" tint="0.34998626667073579"/>
        <name val="Calibri"/>
        <family val="2"/>
        <scheme val="minor"/>
      </font>
      <numFmt numFmtId="165" formatCode="#,##0.00\ &quot;€&quot;"/>
      <fill>
        <patternFill patternType="solid">
          <fgColor indexed="64"/>
          <bgColor theme="0" tint="-4.9989318521683403E-2"/>
        </patternFill>
      </fill>
      <alignment horizontal="center" vertical="center" textRotation="0" wrapText="0" indent="0" justifyLastLine="0" shrinkToFit="0" readingOrder="0"/>
    </dxf>
    <dxf>
      <font>
        <strike val="0"/>
        <outline val="0"/>
        <shadow val="0"/>
        <u val="none"/>
        <vertAlign val="baseline"/>
        <sz val="12"/>
        <color theme="1" tint="0.34998626667073579"/>
        <name val="Calibri"/>
        <scheme val="minor"/>
      </font>
      <numFmt numFmtId="165" formatCode="#,##0.00\ &quot;€&quot;"/>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4"/>
        <color theme="1" tint="0.34998626667073579"/>
        <name val="Calibri"/>
        <family val="2"/>
        <scheme val="minor"/>
      </font>
      <numFmt numFmtId="165" formatCode="#,##0.00\ &quot;€&quot;"/>
      <fill>
        <patternFill patternType="solid">
          <fgColor indexed="64"/>
          <bgColor theme="0" tint="-4.9989318521683403E-2"/>
        </patternFill>
      </fill>
      <alignment horizontal="center" vertical="center" textRotation="0" wrapText="0" indent="0" justifyLastLine="0" shrinkToFit="0" readingOrder="0"/>
    </dxf>
    <dxf>
      <font>
        <strike val="0"/>
        <outline val="0"/>
        <shadow val="0"/>
        <u val="none"/>
        <vertAlign val="baseline"/>
        <sz val="12"/>
        <color theme="1" tint="0.34998626667073579"/>
        <name val="Calibri"/>
        <scheme val="minor"/>
      </font>
      <numFmt numFmtId="165" formatCode="#,##0.00\ &quot;€&quot;"/>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4"/>
        <color theme="1" tint="0.34998626667073579"/>
        <name val="Calibri"/>
        <family val="2"/>
        <scheme val="minor"/>
      </font>
      <numFmt numFmtId="165" formatCode="#,##0.00\ &quot;€&quot;"/>
      <fill>
        <patternFill patternType="solid">
          <fgColor indexed="64"/>
          <bgColor theme="0" tint="-4.9989318521683403E-2"/>
        </patternFill>
      </fill>
      <alignment horizontal="center" vertical="center" textRotation="0" wrapText="0" indent="0" justifyLastLine="0" shrinkToFit="0" readingOrder="0"/>
    </dxf>
    <dxf>
      <font>
        <strike val="0"/>
        <outline val="0"/>
        <shadow val="0"/>
        <u val="none"/>
        <vertAlign val="baseline"/>
        <sz val="12"/>
        <color theme="1" tint="0.34998626667073579"/>
        <name val="Calibri"/>
        <scheme val="minor"/>
      </font>
      <numFmt numFmtId="165" formatCode="#,##0.00\ &quot;€&quot;"/>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4"/>
        <color theme="1" tint="0.34998626667073579"/>
        <name val="Calibri"/>
        <family val="2"/>
        <scheme val="minor"/>
      </font>
      <fill>
        <patternFill patternType="solid">
          <fgColor indexed="64"/>
          <bgColor theme="0" tint="-4.9989318521683403E-2"/>
        </patternFill>
      </fill>
      <alignment horizontal="left" vertical="center" textRotation="0" wrapText="0" indent="1" justifyLastLine="0" shrinkToFit="0" readingOrder="0"/>
    </dxf>
    <dxf>
      <font>
        <strike val="0"/>
        <outline val="0"/>
        <shadow val="0"/>
        <u val="none"/>
        <vertAlign val="baseline"/>
        <sz val="12"/>
        <color theme="1" tint="0.34998626667073579"/>
        <name val="Calibri"/>
        <scheme val="minor"/>
      </font>
      <fill>
        <patternFill patternType="solid">
          <fgColor indexed="64"/>
          <bgColor theme="0"/>
        </patternFill>
      </fill>
      <alignment horizontal="left" vertical="center" textRotation="0" wrapText="0" indent="1" justifyLastLine="0" shrinkToFit="0" readingOrder="0"/>
    </dxf>
    <dxf>
      <border>
        <top style="thin">
          <color theme="0" tint="-0.14996795556505021"/>
        </top>
      </border>
    </dxf>
    <dxf>
      <font>
        <b/>
        <i val="0"/>
        <strike val="0"/>
        <outline val="0"/>
        <shadow val="0"/>
        <u val="none"/>
        <vertAlign val="baseline"/>
        <sz val="14"/>
        <color theme="1" tint="0.34998626667073579"/>
        <name val="Calibri"/>
        <scheme val="minor"/>
      </font>
      <fill>
        <patternFill patternType="solid">
          <fgColor indexed="64"/>
          <bgColor theme="0" tint="-4.9989318521683403E-2"/>
        </patternFill>
      </fill>
      <border diagonalUp="0" diagonalDown="0" outline="0">
        <left style="thin">
          <color theme="0" tint="-0.14996795556505021"/>
        </left>
        <right style="thin">
          <color theme="0" tint="-0.14996795556505021"/>
        </right>
        <top/>
        <bottom/>
      </border>
    </dxf>
    <dxf>
      <font>
        <strike val="0"/>
        <outline val="0"/>
        <shadow val="0"/>
        <u val="none"/>
        <vertAlign val="baseline"/>
        <sz val="12"/>
        <color theme="1" tint="0.24994659260841701"/>
        <name val="Calibri"/>
        <scheme val="minor"/>
      </font>
      <fill>
        <patternFill patternType="solid">
          <fgColor indexed="64"/>
          <bgColor theme="0"/>
        </patternFill>
      </fill>
    </dxf>
    <dxf>
      <border>
        <bottom style="thin">
          <color theme="0" tint="-0.14996795556505021"/>
        </bottom>
      </border>
    </dxf>
    <dxf>
      <font>
        <b/>
        <i val="0"/>
        <strike val="0"/>
        <condense val="0"/>
        <extend val="0"/>
        <outline val="0"/>
        <shadow val="0"/>
        <u val="none"/>
        <vertAlign val="baseline"/>
        <sz val="14"/>
        <color theme="1" tint="0.34998626667073579"/>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2"/>
        <color theme="1" tint="0.34998626667073579"/>
        <name val="Calibri"/>
        <family val="2"/>
        <scheme val="minor"/>
      </font>
      <numFmt numFmtId="165" formatCode="#,##0.00\ &quot;€&quot;"/>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5" formatCode="#,##0.00\ &quot;€&quot;"/>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2"/>
        <color theme="1" tint="0.34998626667073579"/>
        <name val="Calibri"/>
        <family val="2"/>
        <scheme val="minor"/>
      </font>
      <numFmt numFmtId="165" formatCode="#,##0.00\ &quot;€&quot;"/>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5" formatCode="#,##0.00\ &quot;€&quot;"/>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2"/>
        <color theme="1" tint="0.34998626667073579"/>
        <name val="Calibri"/>
        <family val="2"/>
        <scheme val="minor"/>
      </font>
      <numFmt numFmtId="165" formatCode="#,##0.00\ &quot;€&quot;"/>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5" formatCode="#,##0.00\ &quot;€&quot;"/>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4"/>
        <color theme="1" tint="0.34998626667073579"/>
        <name val="Calibri"/>
        <family val="2"/>
        <scheme val="minor"/>
      </font>
      <fill>
        <patternFill patternType="solid">
          <fgColor indexed="64"/>
          <bgColor theme="0" tint="-4.9989318521683403E-2"/>
        </patternFill>
      </fill>
      <alignment horizontal="left" vertical="center" textRotation="0" wrapText="0" indent="1" justifyLastLine="0" shrinkToFit="0" readingOrder="0"/>
    </dxf>
    <dxf>
      <font>
        <b val="0"/>
        <i val="0"/>
        <strike val="0"/>
        <outline val="0"/>
        <shadow val="0"/>
        <u val="none"/>
        <vertAlign val="baseline"/>
        <sz val="12"/>
        <color theme="1" tint="0.34998626667073579"/>
        <name val="Calibri"/>
        <scheme val="minor"/>
      </font>
      <fill>
        <patternFill patternType="solid">
          <fgColor indexed="64"/>
          <bgColor theme="0"/>
        </patternFill>
      </fill>
      <alignment horizontal="left" vertical="center" textRotation="0" wrapText="0" indent="1" justifyLastLine="0" shrinkToFit="0" readingOrder="0"/>
    </dxf>
    <dxf>
      <border>
        <top style="thin">
          <color theme="0" tint="-0.14996795556505021"/>
        </top>
      </border>
    </dxf>
    <dxf>
      <font>
        <strike val="0"/>
        <outline val="0"/>
        <shadow val="0"/>
        <u val="none"/>
        <vertAlign val="baseline"/>
        <sz val="12"/>
        <color theme="1" tint="0.34998626667073579"/>
        <name val="Calibri"/>
        <scheme val="minor"/>
      </font>
      <fill>
        <patternFill patternType="solid">
          <fgColor indexed="64"/>
          <bgColor theme="0" tint="-4.9989318521683403E-2"/>
        </patternFill>
      </fill>
      <alignment horizontal="left" vertical="center" textRotation="0" wrapText="0" indent="1" justifyLastLine="0" shrinkToFit="0" readingOrder="0"/>
      <border diagonalUp="0" diagonalDown="0" outline="0">
        <left style="thin">
          <color theme="0" tint="-0.14996795556505021"/>
        </left>
        <right style="thin">
          <color theme="0" tint="-0.14996795556505021"/>
        </right>
        <top/>
        <bottom/>
      </border>
    </dxf>
    <dxf>
      <border diagonalUp="0" diagonalDown="0">
        <left/>
        <right/>
        <top/>
        <bottom/>
      </border>
    </dxf>
    <dxf>
      <font>
        <b val="0"/>
        <i val="0"/>
        <strike val="0"/>
        <outline val="0"/>
        <shadow val="0"/>
        <u val="none"/>
        <vertAlign val="baseline"/>
        <sz val="12"/>
        <color theme="1" tint="0.34998626667073579"/>
        <name val="Calibri"/>
        <scheme val="minor"/>
      </font>
      <fill>
        <patternFill patternType="solid">
          <fgColor indexed="64"/>
          <bgColor theme="0"/>
        </patternFill>
      </fill>
      <alignment horizontal="left" vertical="center" textRotation="0" wrapText="0" indent="1" justifyLastLine="0" shrinkToFit="0" readingOrder="0"/>
    </dxf>
    <dxf>
      <border>
        <bottom style="thin">
          <color theme="0" tint="-0.14996795556505021"/>
        </bottom>
      </border>
    </dxf>
    <dxf>
      <font>
        <b/>
        <i val="0"/>
        <strike val="0"/>
        <condense val="0"/>
        <extend val="0"/>
        <outline val="0"/>
        <shadow val="0"/>
        <u val="none"/>
        <vertAlign val="baseline"/>
        <sz val="14"/>
        <color theme="1" tint="0.34998626667073579"/>
        <name val="Calibri"/>
        <scheme val="minor"/>
      </font>
      <fill>
        <patternFill patternType="solid">
          <fgColor indexed="64"/>
          <bgColor theme="0"/>
        </patternFill>
      </fill>
      <alignment horizontal="left" vertical="center" textRotation="0" wrapText="0" indent="1" justifyLastLine="0" shrinkToFit="0" readingOrder="0"/>
      <border diagonalUp="0" diagonalDown="0" outline="0">
        <left style="thin">
          <color theme="0" tint="-0.14996795556505021"/>
        </left>
        <right style="thin">
          <color theme="0" tint="-0.14996795556505021"/>
        </right>
        <top/>
        <bottom/>
      </border>
    </dxf>
    <dxf>
      <font>
        <b/>
        <i val="0"/>
        <strike val="0"/>
        <condense val="0"/>
        <extend val="0"/>
        <outline val="0"/>
        <shadow val="0"/>
        <u val="none"/>
        <vertAlign val="baseline"/>
        <sz val="12"/>
        <color theme="1" tint="0.34998626667073579"/>
        <name val="Calibri"/>
        <family val="2"/>
        <scheme val="minor"/>
      </font>
      <numFmt numFmtId="165" formatCode="#,##0.00\ &quot;€&quot;"/>
      <fill>
        <patternFill patternType="solid">
          <fgColor indexed="64"/>
          <bgColor theme="0" tint="-4.9989318521683403E-2"/>
        </patternFill>
      </fill>
      <alignment horizontal="center" vertical="center" textRotation="0" wrapText="0" indent="0" justifyLastLine="0" shrinkToFit="0" readingOrder="0"/>
    </dxf>
    <dxf>
      <font>
        <strike val="0"/>
        <outline val="0"/>
        <shadow val="0"/>
        <u val="none"/>
        <vertAlign val="baseline"/>
        <sz val="12"/>
        <color theme="1" tint="0.34998626667073579"/>
        <name val="Calibri"/>
        <scheme val="minor"/>
      </font>
      <numFmt numFmtId="165" formatCode="#,##0.00\ &quot;€&quot;"/>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2"/>
        <color theme="1" tint="0.34998626667073579"/>
        <name val="Calibri"/>
        <family val="2"/>
        <scheme val="minor"/>
      </font>
      <numFmt numFmtId="165" formatCode="#,##0.00\ &quot;€&quot;"/>
      <fill>
        <patternFill patternType="solid">
          <fgColor indexed="64"/>
          <bgColor theme="0" tint="-4.9989318521683403E-2"/>
        </patternFill>
      </fill>
      <alignment horizontal="center" vertical="center" textRotation="0" wrapText="0" indent="0" justifyLastLine="0" shrinkToFit="0" readingOrder="0"/>
    </dxf>
    <dxf>
      <font>
        <strike val="0"/>
        <outline val="0"/>
        <shadow val="0"/>
        <u val="none"/>
        <vertAlign val="baseline"/>
        <sz val="12"/>
        <color theme="1" tint="0.34998626667073579"/>
        <name val="Calibri"/>
        <scheme val="minor"/>
      </font>
      <numFmt numFmtId="165" formatCode="#,##0.00\ &quot;€&quot;"/>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2"/>
        <color theme="1" tint="0.34998626667073579"/>
        <name val="Calibri"/>
        <family val="2"/>
        <scheme val="minor"/>
      </font>
      <numFmt numFmtId="165" formatCode="#,##0.00\ &quot;€&quot;"/>
      <fill>
        <patternFill patternType="solid">
          <fgColor indexed="64"/>
          <bgColor theme="0" tint="-4.9989318521683403E-2"/>
        </patternFill>
      </fill>
      <alignment horizontal="center" vertical="center" textRotation="0" wrapText="0" indent="0" justifyLastLine="0" shrinkToFit="0" readingOrder="0"/>
    </dxf>
    <dxf>
      <font>
        <strike val="0"/>
        <outline val="0"/>
        <shadow val="0"/>
        <u val="none"/>
        <vertAlign val="baseline"/>
        <sz val="12"/>
        <color theme="1" tint="0.34998626667073579"/>
        <name val="Calibri"/>
        <scheme val="minor"/>
      </font>
      <numFmt numFmtId="165" formatCode="#,##0.00\ &quot;€&quot;"/>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4"/>
        <color theme="1" tint="0.34998626667073579"/>
        <name val="Calibri"/>
        <family val="2"/>
        <scheme val="minor"/>
      </font>
      <fill>
        <patternFill patternType="solid">
          <fgColor indexed="64"/>
          <bgColor theme="0" tint="-4.9989318521683403E-2"/>
        </patternFill>
      </fill>
      <alignment horizontal="left" vertical="center" textRotation="0" wrapText="0" indent="1" justifyLastLine="0" shrinkToFit="0" readingOrder="0"/>
    </dxf>
    <dxf>
      <font>
        <strike val="0"/>
        <outline val="0"/>
        <shadow val="0"/>
        <u val="none"/>
        <vertAlign val="baseline"/>
        <sz val="12"/>
        <color theme="1" tint="0.34998626667073579"/>
        <name val="Calibri"/>
        <scheme val="minor"/>
      </font>
      <fill>
        <patternFill patternType="solid">
          <fgColor indexed="64"/>
          <bgColor theme="0"/>
        </patternFill>
      </fill>
      <alignment horizontal="left" vertical="center" textRotation="0" wrapText="0" indent="1" justifyLastLine="0" shrinkToFit="0" readingOrder="0"/>
    </dxf>
    <dxf>
      <border>
        <top style="thin">
          <color theme="0" tint="-0.14996795556505021"/>
        </top>
      </border>
    </dxf>
    <dxf>
      <font>
        <strike val="0"/>
        <outline val="0"/>
        <shadow val="0"/>
        <u val="none"/>
        <vertAlign val="baseline"/>
        <sz val="12"/>
        <color theme="1" tint="0.34998626667073579"/>
        <name val="Calibri"/>
        <scheme val="minor"/>
      </font>
      <fill>
        <patternFill patternType="solid">
          <fgColor indexed="64"/>
          <bgColor theme="0" tint="-4.9989318521683403E-2"/>
        </patternFill>
      </fill>
      <alignment horizontal="left" vertical="center" textRotation="0" wrapText="0" indent="0" justifyLastLine="0" shrinkToFit="0" readingOrder="0"/>
      <border diagonalUp="0" diagonalDown="0" outline="0">
        <left style="thin">
          <color theme="0" tint="-0.14990691854609822"/>
        </left>
        <right style="thin">
          <color theme="0" tint="-0.14990691854609822"/>
        </right>
        <top/>
        <bottom/>
      </border>
    </dxf>
    <dxf>
      <border diagonalUp="0" diagonalDown="0">
        <left/>
        <right/>
        <top/>
        <bottom/>
      </border>
    </dxf>
    <dxf>
      <font>
        <strike val="0"/>
        <outline val="0"/>
        <shadow val="0"/>
        <u val="none"/>
        <vertAlign val="baseline"/>
        <sz val="12"/>
        <color theme="1" tint="0.34998626667073579"/>
        <name val="Calibri"/>
        <scheme val="minor"/>
      </font>
      <fill>
        <patternFill patternType="solid">
          <fgColor indexed="64"/>
          <bgColor theme="0"/>
        </patternFill>
      </fill>
      <alignment horizontal="left" vertical="center" textRotation="0" wrapText="0" indent="0" justifyLastLine="0" shrinkToFit="0" readingOrder="0"/>
    </dxf>
    <dxf>
      <border>
        <bottom style="thin">
          <color theme="0" tint="-0.14996795556505021"/>
        </bottom>
      </border>
    </dxf>
    <dxf>
      <font>
        <b val="0"/>
        <i val="0"/>
        <strike val="0"/>
        <condense val="0"/>
        <extend val="0"/>
        <outline val="0"/>
        <shadow val="0"/>
        <u val="none"/>
        <vertAlign val="baseline"/>
        <sz val="12"/>
        <color theme="1" tint="0.34998626667073579"/>
        <name val="Calibri"/>
        <scheme val="minor"/>
      </font>
      <fill>
        <patternFill patternType="solid">
          <fgColor indexed="64"/>
          <bgColor theme="0"/>
        </patternFill>
      </fill>
      <alignment horizontal="left" vertical="center" textRotation="0" wrapText="0" indent="0" justifyLastLine="0" shrinkToFit="0" readingOrder="0"/>
      <border diagonalUp="0" diagonalDown="0" outline="0">
        <left style="thin">
          <color theme="0" tint="-0.14996795556505021"/>
        </left>
        <right style="thin">
          <color theme="0" tint="-0.14996795556505021"/>
        </right>
        <top/>
        <bottom/>
      </border>
    </dxf>
    <dxf>
      <font>
        <b/>
        <i val="0"/>
        <strike val="0"/>
        <condense val="0"/>
        <extend val="0"/>
        <outline val="0"/>
        <shadow val="0"/>
        <u val="none"/>
        <vertAlign val="baseline"/>
        <sz val="12"/>
        <color theme="1" tint="0.34998626667073579"/>
        <name val="Calibri"/>
        <family val="2"/>
        <scheme val="minor"/>
      </font>
      <numFmt numFmtId="165" formatCode="#,##0.00\ &quot;€&quot;"/>
      <fill>
        <patternFill patternType="solid">
          <fgColor indexed="64"/>
          <bgColor theme="0" tint="-4.9989318521683403E-2"/>
        </patternFill>
      </fill>
      <alignment horizontal="center" vertical="center" textRotation="0" wrapText="0" indent="0" justifyLastLine="0" shrinkToFit="0" readingOrder="0"/>
    </dxf>
    <dxf>
      <font>
        <strike val="0"/>
        <outline val="0"/>
        <shadow val="0"/>
        <u val="none"/>
        <vertAlign val="baseline"/>
        <sz val="12"/>
        <color theme="1" tint="0.24994659260841701"/>
        <name val="Calibri"/>
        <scheme val="minor"/>
      </font>
      <numFmt numFmtId="165" formatCode="#,##0.00\ &quot;€&quot;"/>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2"/>
        <color theme="1" tint="0.34998626667073579"/>
        <name val="Calibri"/>
        <family val="2"/>
        <scheme val="minor"/>
      </font>
      <numFmt numFmtId="165" formatCode="#,##0.00\ &quot;€&quot;"/>
      <fill>
        <patternFill patternType="solid">
          <fgColor indexed="64"/>
          <bgColor theme="0" tint="-4.9989318521683403E-2"/>
        </patternFill>
      </fill>
      <alignment horizontal="center" vertical="center" textRotation="0" wrapText="0" indent="0" justifyLastLine="0" shrinkToFit="0" readingOrder="0"/>
    </dxf>
    <dxf>
      <font>
        <strike val="0"/>
        <outline val="0"/>
        <shadow val="0"/>
        <u val="none"/>
        <vertAlign val="baseline"/>
        <sz val="12"/>
        <color theme="1" tint="0.24994659260841701"/>
        <name val="Calibri"/>
        <scheme val="minor"/>
      </font>
      <numFmt numFmtId="165" formatCode="#,##0.00\ &quot;€&quot;"/>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2"/>
        <color theme="1" tint="0.34998626667073579"/>
        <name val="Calibri"/>
        <family val="2"/>
        <scheme val="minor"/>
      </font>
      <numFmt numFmtId="165" formatCode="#,##0.00\ &quot;€&quot;"/>
      <fill>
        <patternFill patternType="solid">
          <fgColor indexed="64"/>
          <bgColor theme="0" tint="-4.9989318521683403E-2"/>
        </patternFill>
      </fill>
      <alignment horizontal="center" vertical="center" textRotation="0" wrapText="0" indent="0" justifyLastLine="0" shrinkToFit="0" readingOrder="0"/>
    </dxf>
    <dxf>
      <font>
        <strike val="0"/>
        <outline val="0"/>
        <shadow val="0"/>
        <u val="none"/>
        <vertAlign val="baseline"/>
        <sz val="12"/>
        <color theme="1" tint="0.24994659260841701"/>
        <name val="Calibri"/>
        <scheme val="minor"/>
      </font>
      <numFmt numFmtId="165" formatCode="#,##0.00\ &quot;€&quot;"/>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4"/>
        <color theme="1" tint="0.34998626667073579"/>
        <name val="Calibri"/>
        <family val="2"/>
        <scheme val="minor"/>
      </font>
      <fill>
        <patternFill patternType="solid">
          <fgColor indexed="64"/>
          <bgColor theme="0" tint="-4.9989318521683403E-2"/>
        </patternFill>
      </fill>
      <alignment horizontal="left" vertical="center" textRotation="0" wrapText="0" indent="1" justifyLastLine="0" shrinkToFit="0" readingOrder="0"/>
    </dxf>
    <dxf>
      <font>
        <strike val="0"/>
        <outline val="0"/>
        <shadow val="0"/>
        <u val="none"/>
        <vertAlign val="baseline"/>
        <sz val="12"/>
        <color theme="1" tint="0.24994659260841701"/>
        <name val="Calibri"/>
        <scheme val="minor"/>
      </font>
      <fill>
        <patternFill patternType="solid">
          <fgColor indexed="64"/>
          <bgColor theme="0"/>
        </patternFill>
      </fill>
      <alignment horizontal="general" vertical="center" textRotation="0" wrapText="0" indent="0" justifyLastLine="0" shrinkToFit="0" readingOrder="0"/>
    </dxf>
    <dxf>
      <border>
        <top style="thin">
          <color theme="0" tint="-0.14996795556505021"/>
        </top>
      </border>
    </dxf>
    <dxf>
      <font>
        <strike val="0"/>
        <outline val="0"/>
        <shadow val="0"/>
        <u val="none"/>
        <vertAlign val="baseline"/>
        <sz val="12"/>
        <color theme="1" tint="0.24994659260841701"/>
        <name val="Calibri"/>
        <scheme val="minor"/>
      </font>
      <fill>
        <patternFill patternType="solid">
          <fgColor indexed="64"/>
          <bgColor theme="0" tint="-4.9989318521683403E-2"/>
        </patternFill>
      </fill>
      <border diagonalUp="0" diagonalDown="0" outline="0">
        <left style="thin">
          <color theme="0" tint="-0.14990691854609822"/>
        </left>
        <right style="thin">
          <color theme="0" tint="-0.14990691854609822"/>
        </right>
        <top/>
        <bottom/>
      </border>
    </dxf>
    <dxf>
      <border diagonalUp="0" diagonalDown="0">
        <left/>
        <right/>
        <top/>
        <bottom/>
      </border>
    </dxf>
    <dxf>
      <font>
        <strike val="0"/>
        <outline val="0"/>
        <shadow val="0"/>
        <u val="none"/>
        <vertAlign val="baseline"/>
        <sz val="12"/>
        <color theme="1" tint="0.24994659260841701"/>
        <name val="Calibri"/>
        <scheme val="minor"/>
      </font>
      <fill>
        <patternFill patternType="solid">
          <fgColor indexed="64"/>
          <bgColor theme="0"/>
        </patternFill>
      </fill>
    </dxf>
    <dxf>
      <border>
        <bottom style="thin">
          <color theme="0" tint="-0.14996795556505021"/>
        </bottom>
      </border>
    </dxf>
    <dxf>
      <font>
        <b/>
        <i val="0"/>
        <strike val="0"/>
        <condense val="0"/>
        <extend val="0"/>
        <outline val="0"/>
        <shadow val="0"/>
        <u val="none"/>
        <vertAlign val="baseline"/>
        <sz val="14"/>
        <color theme="1" tint="0.34998626667073579"/>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dxf>
    <dxf>
      <font>
        <b/>
        <i val="0"/>
        <strike val="0"/>
        <condense val="0"/>
        <extend val="0"/>
        <outline val="0"/>
        <shadow val="0"/>
        <u val="none"/>
        <vertAlign val="baseline"/>
        <sz val="12"/>
        <color theme="1" tint="0.34998626667073579"/>
        <name val="Calibri"/>
        <family val="2"/>
        <scheme val="minor"/>
      </font>
      <numFmt numFmtId="165" formatCode="#,##0.00\ &quot;€&quot;"/>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5" formatCode="#,##0.00\ &quot;€&quot;"/>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2"/>
        <color theme="1" tint="0.34998626667073579"/>
        <name val="Calibri"/>
        <family val="2"/>
        <scheme val="minor"/>
      </font>
      <numFmt numFmtId="165" formatCode="#,##0.00\ &quot;€&quot;"/>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5" formatCode="#,##0.00\ &quot;€&quot;"/>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2"/>
        <color theme="1" tint="0.34998626667073579"/>
        <name val="Calibri"/>
        <family val="2"/>
        <scheme val="minor"/>
      </font>
      <numFmt numFmtId="165" formatCode="#,##0.00\ &quot;€&quot;"/>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5" formatCode="#,##0.00\ &quot;€&quot;"/>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4"/>
        <color theme="1" tint="0.34998626667073579"/>
        <name val="Calibri"/>
        <family val="2"/>
        <scheme val="minor"/>
      </font>
      <fill>
        <patternFill patternType="solid">
          <fgColor indexed="64"/>
          <bgColor theme="0" tint="-4.9989318521683403E-2"/>
        </patternFill>
      </fill>
      <alignment horizontal="left" vertical="center" textRotation="0" wrapText="0" indent="1" justifyLastLine="0" shrinkToFit="0" readingOrder="0"/>
    </dxf>
    <dxf>
      <font>
        <b val="0"/>
        <i val="0"/>
        <strike val="0"/>
        <outline val="0"/>
        <shadow val="0"/>
        <u val="none"/>
        <vertAlign val="baseline"/>
        <sz val="12"/>
        <color theme="1" tint="0.34998626667073579"/>
        <name val="Calibri"/>
        <scheme val="minor"/>
      </font>
      <fill>
        <patternFill patternType="solid">
          <fgColor indexed="64"/>
          <bgColor theme="0"/>
        </patternFill>
      </fill>
      <alignment horizontal="left" vertical="center" textRotation="0" wrapText="0" indent="1" justifyLastLine="0" shrinkToFit="0" readingOrder="0"/>
    </dxf>
    <dxf>
      <border>
        <top style="thin">
          <color theme="0" tint="-0.14996795556505021"/>
        </top>
      </border>
    </dxf>
    <dxf>
      <font>
        <strike val="0"/>
        <outline val="0"/>
        <shadow val="0"/>
        <u val="none"/>
        <vertAlign val="baseline"/>
        <sz val="12"/>
        <color theme="1" tint="0.24994659260841701"/>
        <name val="Calibri"/>
        <scheme val="minor"/>
      </font>
      <fill>
        <patternFill patternType="solid">
          <fgColor indexed="64"/>
          <bgColor theme="0" tint="-4.9989318521683403E-2"/>
        </patternFill>
      </fill>
      <alignment horizontal="left" vertical="center" textRotation="0" indent="1" justifyLastLine="0" shrinkToFit="0" readingOrder="0"/>
      <border diagonalUp="0" diagonalDown="0" outline="0">
        <left style="thin">
          <color theme="0" tint="-0.14990691854609822"/>
        </left>
        <right style="thin">
          <color theme="0" tint="-0.14990691854609822"/>
        </right>
        <top/>
        <bottom/>
      </border>
    </dxf>
    <dxf>
      <border diagonalUp="0" diagonalDown="0">
        <left/>
        <right/>
        <bottom/>
      </border>
    </dxf>
    <dxf>
      <font>
        <b val="0"/>
        <i val="0"/>
        <strike val="0"/>
        <outline val="0"/>
        <shadow val="0"/>
        <u val="none"/>
        <vertAlign val="baseline"/>
        <sz val="12"/>
        <color theme="1" tint="0.34998626667073579"/>
        <name val="Calibri"/>
        <scheme val="minor"/>
      </font>
      <fill>
        <patternFill patternType="solid">
          <fgColor indexed="64"/>
          <bgColor theme="0"/>
        </patternFill>
      </fill>
      <alignment horizontal="left" vertical="center" textRotation="0" indent="1" justifyLastLine="0" shrinkToFit="0" readingOrder="0"/>
    </dxf>
    <dxf>
      <border>
        <bottom style="thin">
          <color theme="0" tint="-0.14996795556505021"/>
        </bottom>
      </border>
    </dxf>
    <dxf>
      <font>
        <b val="0"/>
        <i val="0"/>
        <strike val="0"/>
        <condense val="0"/>
        <extend val="0"/>
        <outline val="0"/>
        <shadow val="0"/>
        <u val="none"/>
        <vertAlign val="baseline"/>
        <sz val="12"/>
        <color theme="1" tint="0.34998626667073579"/>
        <name val="Calibri"/>
        <scheme val="minor"/>
      </font>
      <fill>
        <patternFill patternType="solid">
          <fgColor indexed="64"/>
          <bgColor theme="0"/>
        </patternFill>
      </fill>
      <alignment horizontal="left" vertical="center" textRotation="0" wrapText="0" indent="1" justifyLastLine="0" shrinkToFit="0" readingOrder="0"/>
      <border diagonalUp="0" diagonalDown="0" outline="0">
        <left style="thin">
          <color theme="0" tint="-0.14996795556505021"/>
        </left>
        <right style="thin">
          <color theme="0" tint="-0.14996795556505021"/>
        </right>
        <top/>
        <bottom/>
      </border>
    </dxf>
    <dxf>
      <font>
        <b/>
        <i val="0"/>
        <strike val="0"/>
        <condense val="0"/>
        <extend val="0"/>
        <outline val="0"/>
        <shadow val="0"/>
        <u val="none"/>
        <vertAlign val="baseline"/>
        <sz val="12"/>
        <color theme="1" tint="0.34998626667073579"/>
        <name val="Calibri"/>
        <family val="2"/>
        <scheme val="minor"/>
      </font>
      <numFmt numFmtId="165" formatCode="#,##0.00\ &quot;€&quot;"/>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5" formatCode="#,##0.00\ &quot;€&quot;"/>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2"/>
        <color theme="1" tint="0.34998626667073579"/>
        <name val="Calibri"/>
        <family val="2"/>
        <scheme val="minor"/>
      </font>
      <numFmt numFmtId="165" formatCode="#,##0.00\ &quot;€&quot;"/>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5" formatCode="#,##0.00\ &quot;€&quot;"/>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2"/>
        <color theme="1" tint="0.34998626667073579"/>
        <name val="Calibri"/>
        <family val="2"/>
        <scheme val="minor"/>
      </font>
      <numFmt numFmtId="165" formatCode="#,##0.00\ &quot;€&quot;"/>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5" formatCode="#,##0.00\ &quot;€&quot;"/>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4"/>
        <color theme="1" tint="0.34998626667073579"/>
        <name val="Calibri"/>
        <family val="2"/>
        <scheme val="minor"/>
      </font>
      <fill>
        <patternFill patternType="solid">
          <fgColor indexed="64"/>
          <bgColor theme="0" tint="-4.9989318521683403E-2"/>
        </patternFill>
      </fill>
      <alignment horizontal="left" vertical="center" textRotation="0" wrapText="0" indent="1" justifyLastLine="0" shrinkToFit="0" readingOrder="0"/>
    </dxf>
    <dxf>
      <font>
        <b val="0"/>
        <i val="0"/>
        <strike val="0"/>
        <outline val="0"/>
        <shadow val="0"/>
        <u val="none"/>
        <vertAlign val="baseline"/>
        <sz val="12"/>
        <color theme="1" tint="0.34998626667073579"/>
        <name val="Calibri"/>
        <scheme val="minor"/>
      </font>
      <fill>
        <patternFill patternType="solid">
          <fgColor indexed="64"/>
          <bgColor theme="0"/>
        </patternFill>
      </fill>
      <alignment horizontal="left" vertical="center" textRotation="0" wrapText="0" indent="1" justifyLastLine="0" shrinkToFit="0" readingOrder="0"/>
    </dxf>
    <dxf>
      <border>
        <top style="thin">
          <color theme="0" tint="-0.14996795556505021"/>
        </top>
      </border>
    </dxf>
    <dxf>
      <font>
        <strike val="0"/>
        <outline val="0"/>
        <shadow val="0"/>
        <u val="none"/>
        <vertAlign val="baseline"/>
        <sz val="12"/>
        <color theme="1" tint="0.24994659260841701"/>
        <name val="Calibri"/>
        <scheme val="minor"/>
      </font>
      <fill>
        <patternFill patternType="solid">
          <fgColor indexed="64"/>
          <bgColor theme="0" tint="-4.9989318521683403E-2"/>
        </patternFill>
      </fill>
      <alignment horizontal="left" vertical="center" textRotation="0" indent="1" justifyLastLine="0" shrinkToFit="0" readingOrder="0"/>
      <border diagonalUp="0" diagonalDown="0" outline="0">
        <left style="thin">
          <color theme="0" tint="-0.14996795556505021"/>
        </left>
        <right style="thin">
          <color theme="0" tint="-0.14996795556505021"/>
        </right>
        <top/>
        <bottom/>
      </border>
    </dxf>
    <dxf>
      <border diagonalUp="0" diagonalDown="0">
        <left/>
        <right/>
        <top style="thin">
          <color theme="8"/>
        </top>
        <bottom/>
      </border>
    </dxf>
    <dxf>
      <font>
        <b val="0"/>
        <i val="0"/>
        <strike val="0"/>
        <outline val="0"/>
        <shadow val="0"/>
        <u val="none"/>
        <vertAlign val="baseline"/>
        <sz val="12"/>
        <color theme="1" tint="0.34998626667073579"/>
        <name val="Calibri"/>
        <scheme val="minor"/>
      </font>
      <alignment horizontal="left" vertical="center" textRotation="0" indent="1" justifyLastLine="0" shrinkToFit="0" readingOrder="0"/>
    </dxf>
    <dxf>
      <border>
        <bottom style="thin">
          <color theme="0" tint="-0.14996795556505021"/>
        </bottom>
      </border>
    </dxf>
    <dxf>
      <font>
        <b/>
        <i val="0"/>
        <strike val="0"/>
        <outline val="0"/>
        <shadow val="0"/>
        <u val="none"/>
        <vertAlign val="baseline"/>
        <sz val="14"/>
        <color theme="1" tint="0.34998626667073579"/>
        <name val="Calibri"/>
        <scheme val="minor"/>
      </font>
      <fill>
        <patternFill patternType="solid">
          <fgColor indexed="64"/>
          <bgColor theme="0"/>
        </patternFill>
      </fill>
      <alignment horizontal="left" vertical="center" textRotation="0" wrapText="0" indent="1"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12"/>
        <color theme="1" tint="0.34998626667073579"/>
        <name val="Calibri"/>
        <family val="2"/>
        <scheme val="minor"/>
      </font>
      <numFmt numFmtId="165" formatCode="#,##0.00\ &quot;€&quot;"/>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5" formatCode="#,##0.00\ &quot;€&quot;"/>
      <fill>
        <patternFill patternType="none">
          <fgColor indexed="64"/>
          <bgColor auto="1"/>
        </patternFill>
      </fill>
    </dxf>
    <dxf>
      <font>
        <b val="0"/>
        <i val="0"/>
        <strike val="0"/>
        <condense val="0"/>
        <extend val="0"/>
        <outline val="0"/>
        <shadow val="0"/>
        <u val="none"/>
        <vertAlign val="baseline"/>
        <sz val="12"/>
        <color theme="1" tint="0.34998626667073579"/>
        <name val="Calibri"/>
        <family val="2"/>
        <scheme val="minor"/>
      </font>
      <numFmt numFmtId="165" formatCode="#,##0.00\ &quot;€&quot;"/>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5" formatCode="#,##0.00\ &quot;€&quot;"/>
      <fill>
        <patternFill patternType="none">
          <fgColor indexed="64"/>
          <bgColor auto="1"/>
        </patternFill>
      </fill>
    </dxf>
    <dxf>
      <font>
        <b val="0"/>
        <i val="0"/>
        <strike val="0"/>
        <condense val="0"/>
        <extend val="0"/>
        <outline val="0"/>
        <shadow val="0"/>
        <u val="none"/>
        <vertAlign val="baseline"/>
        <sz val="12"/>
        <color theme="1" tint="0.34998626667073579"/>
        <name val="Calibri"/>
        <family val="2"/>
        <scheme val="minor"/>
      </font>
      <numFmt numFmtId="165" formatCode="#,##0.00\ &quot;€&quot;"/>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5" formatCode="#,##0.00\ &quot;€&quot;"/>
      <fill>
        <patternFill patternType="none">
          <fgColor indexed="64"/>
          <bgColor auto="1"/>
        </patternFill>
      </fill>
    </dxf>
    <dxf>
      <font>
        <b/>
        <i val="0"/>
        <strike val="0"/>
        <condense val="0"/>
        <extend val="0"/>
        <outline val="0"/>
        <shadow val="0"/>
        <u val="none"/>
        <vertAlign val="baseline"/>
        <sz val="14"/>
        <color theme="1" tint="0.34998626667073579"/>
        <name val="Calibri"/>
        <family val="2"/>
        <scheme val="minor"/>
      </font>
      <alignment horizontal="left" vertical="center" textRotation="0" wrapText="0" indent="1" justifyLastLine="0" shrinkToFit="0" readingOrder="0"/>
    </dxf>
    <dxf>
      <font>
        <b val="0"/>
        <i val="0"/>
        <strike val="0"/>
        <outline val="0"/>
        <shadow val="0"/>
        <u val="none"/>
        <vertAlign val="baseline"/>
        <sz val="12"/>
        <color theme="1" tint="0.34998626667073579"/>
        <name val="Calibri"/>
        <scheme val="minor"/>
      </font>
      <fill>
        <patternFill patternType="none">
          <fgColor indexed="64"/>
          <bgColor auto="1"/>
        </patternFill>
      </fill>
    </dxf>
    <dxf>
      <border>
        <top style="thin">
          <color theme="0" tint="-0.14996795556505021"/>
        </top>
      </border>
    </dxf>
    <dxf>
      <font>
        <strike val="0"/>
        <outline val="0"/>
        <shadow val="0"/>
        <u val="none"/>
        <vertAlign val="baseline"/>
        <sz val="12"/>
        <color theme="1" tint="0.24994659260841701"/>
        <name val="Calibri"/>
        <scheme val="minor"/>
      </font>
      <fill>
        <patternFill patternType="none">
          <fgColor indexed="64"/>
          <bgColor auto="1"/>
        </patternFill>
      </fill>
      <alignment horizontal="left" vertical="center" textRotation="0" wrapText="0" indent="1" justifyLastLine="0" shrinkToFit="0" readingOrder="0"/>
      <border diagonalUp="0" diagonalDown="0" outline="0">
        <left style="thin">
          <color theme="0" tint="-0.14993743705557422"/>
        </left>
        <right style="thin">
          <color theme="0" tint="-0.14993743705557422"/>
        </right>
        <top/>
        <bottom/>
      </border>
    </dxf>
    <dxf>
      <border diagonalUp="0" diagonalDown="0">
        <left/>
        <right/>
        <top style="thin">
          <color theme="8"/>
        </top>
        <bottom style="thin">
          <color theme="0" tint="-0.14996795556505021"/>
        </bottom>
      </border>
    </dxf>
    <dxf>
      <font>
        <b val="0"/>
        <i val="0"/>
        <strike val="0"/>
        <outline val="0"/>
        <shadow val="0"/>
        <u val="none"/>
        <vertAlign val="baseline"/>
        <sz val="12"/>
        <color theme="1" tint="0.34998626667073579"/>
        <name val="Calibri"/>
        <scheme val="minor"/>
      </font>
      <fill>
        <patternFill patternType="none">
          <fgColor indexed="64"/>
          <bgColor auto="1"/>
        </patternFill>
      </fill>
      <alignment horizontal="left" vertical="center" textRotation="0" wrapText="0" indent="1" justifyLastLine="0" shrinkToFit="0" readingOrder="0"/>
    </dxf>
    <dxf>
      <border>
        <bottom style="thin">
          <color theme="0" tint="-0.14996795556505021"/>
        </bottom>
      </border>
    </dxf>
    <dxf>
      <font>
        <b val="0"/>
        <i val="0"/>
        <strike val="0"/>
        <outline val="0"/>
        <shadow val="0"/>
        <u val="none"/>
        <vertAlign val="baseline"/>
        <sz val="12"/>
        <color theme="1"/>
        <name val="Calibri"/>
        <scheme val="minor"/>
      </font>
      <fill>
        <patternFill patternType="none">
          <fgColor indexed="64"/>
          <bgColor auto="1"/>
        </patternFill>
      </fill>
      <alignment horizontal="left" vertical="center" textRotation="0" wrapText="0" indent="1" justifyLastLine="0" shrinkToFit="0" readingOrder="0"/>
      <border diagonalUp="0" diagonalDown="0" outline="0">
        <left style="thin">
          <color theme="0" tint="-0.14996795556505021"/>
        </left>
        <right style="thin">
          <color theme="0" tint="-0.14996795556505021"/>
        </right>
        <top/>
        <bottom/>
      </border>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val="0"/>
        <i val="0"/>
        <color theme="1"/>
      </font>
    </dxf>
    <dxf>
      <font>
        <b/>
        <color theme="1"/>
      </font>
      <border>
        <top style="double">
          <color theme="4"/>
        </top>
      </border>
    </dxf>
    <dxf>
      <font>
        <b/>
        <color theme="0"/>
      </font>
      <fill>
        <patternFill patternType="solid">
          <fgColor theme="4"/>
          <bgColor theme="4" tint="-0.499984740745262"/>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
      <font>
        <b/>
        <i val="0"/>
      </font>
      <fill>
        <patternFill>
          <bgColor theme="0" tint="-4.9989318521683403E-2"/>
        </patternFill>
      </fill>
      <border diagonalUp="0" diagonalDown="0">
        <left/>
        <right/>
        <top style="thin">
          <color theme="0" tint="-0.14996795556505021"/>
        </top>
        <bottom style="thin">
          <color theme="0" tint="-0.14996795556505021"/>
        </bottom>
        <vertical style="thin">
          <color theme="0" tint="-0.14996795556505021"/>
        </vertical>
        <horizontal style="thin">
          <color theme="0" tint="-0.14996795556505021"/>
        </horizontal>
      </border>
    </dxf>
    <dxf>
      <font>
        <color auto="1"/>
      </font>
      <fill>
        <patternFill patternType="none">
          <bgColor auto="1"/>
        </patternFill>
      </fill>
      <border diagonalUp="0" diagonalDown="0">
        <left/>
        <right/>
        <top style="thin">
          <color theme="8"/>
        </top>
        <bottom style="thin">
          <color theme="0" tint="-0.14996795556505021"/>
        </bottom>
        <vertical/>
        <horizontal/>
      </border>
    </dxf>
    <dxf>
      <font>
        <b val="0"/>
        <i val="0"/>
        <color auto="1"/>
      </font>
      <fill>
        <patternFill patternType="none">
          <bgColor auto="1"/>
        </patternFill>
      </fill>
      <border diagonalUp="0" diagonalDown="0">
        <left/>
        <right/>
        <top style="thin">
          <color theme="8"/>
        </top>
        <bottom style="thin">
          <color theme="0" tint="-0.14996795556505021"/>
        </bottom>
        <vertical style="thin">
          <color theme="0" tint="-0.14996795556505021"/>
        </vertical>
        <horizontal style="thin">
          <color theme="0" tint="-0.14996795556505021"/>
        </horizontal>
      </border>
    </dxf>
  </dxfs>
  <tableStyles count="2" defaultTableStyle="TableStyleMedium2" defaultPivotStyle="PivotStyleLight16">
    <tableStyle name="Carnet d’adresses" pivot="0" count="3" xr9:uid="{00000000-0011-0000-FFFF-FFFF00000000}">
      <tableStyleElement type="wholeTable" dxfId="119"/>
      <tableStyleElement type="headerRow" dxfId="118"/>
      <tableStyleElement type="totalRow" dxfId="117"/>
    </tableStyle>
    <tableStyle name="Budget mensuel personnel" pivot="0" count="7" xr9:uid="{DF2684C2-C435-47FA-9646-E632C3AE8948}">
      <tableStyleElement type="wholeTable" dxfId="116"/>
      <tableStyleElement type="headerRow" dxfId="115"/>
      <tableStyleElement type="totalRow" dxfId="114"/>
      <tableStyleElement type="firstColumn" dxfId="113"/>
      <tableStyleElement type="lastColumn" dxfId="112"/>
      <tableStyleElement type="firstRowStripe" dxfId="111"/>
      <tableStyleElement type="firstColumnStripe" dxfId="11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857811</xdr:colOff>
      <xdr:row>0</xdr:row>
      <xdr:rowOff>238125</xdr:rowOff>
    </xdr:from>
    <xdr:to>
      <xdr:col>5</xdr:col>
      <xdr:colOff>810403</xdr:colOff>
      <xdr:row>1</xdr:row>
      <xdr:rowOff>1153202</xdr:rowOff>
    </xdr:to>
    <xdr:pic>
      <xdr:nvPicPr>
        <xdr:cNvPr id="2" name="Image 1">
          <a:extLst>
            <a:ext uri="{FF2B5EF4-FFF2-40B4-BE49-F238E27FC236}">
              <a16:creationId xmlns:a16="http://schemas.microsoft.com/office/drawing/2014/main" id="{6F7F19D2-2DCB-170D-DC61-51B8C47988A0}"/>
            </a:ext>
          </a:extLst>
        </xdr:cNvPr>
        <xdr:cNvPicPr>
          <a:picLocks noChangeAspect="1"/>
        </xdr:cNvPicPr>
      </xdr:nvPicPr>
      <xdr:blipFill>
        <a:blip xmlns:r="http://schemas.openxmlformats.org/officeDocument/2006/relationships" r:embed="rId1"/>
        <a:stretch>
          <a:fillRect/>
        </a:stretch>
      </xdr:blipFill>
      <xdr:spPr>
        <a:xfrm>
          <a:off x="6820461" y="238125"/>
          <a:ext cx="1333717" cy="116272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Logement" displayName="Logement" ref="B17:E34" totalsRowCount="1" headerRowDxfId="109" dataDxfId="107" totalsRowDxfId="105" headerRowBorderDxfId="108" tableBorderDxfId="106" totalsRowBorderDxfId="104">
  <autoFilter ref="B17:E33" xr:uid="{00000000-000C-0000-FFFF-FFFF00000000}">
    <filterColumn colId="0" hiddenButton="1"/>
    <filterColumn colId="1" hiddenButton="1"/>
    <filterColumn colId="2" hiddenButton="1"/>
    <filterColumn colId="3" hiddenButton="1"/>
  </autoFilter>
  <tableColumns count="4">
    <tableColumn id="1" xr3:uid="{00000000-0010-0000-0000-000001000000}" name="0" totalsRowLabel="Sous-total" dataDxfId="103" totalsRowDxfId="102"/>
    <tableColumn id="2" xr3:uid="{00000000-0010-0000-0000-000002000000}" name="N-1" totalsRowFunction="sum" dataDxfId="101" totalsRowDxfId="100"/>
    <tableColumn id="3" xr3:uid="{00000000-0010-0000-0000-000003000000}" name="Budget 2025 - 2026" totalsRowFunction="sum" dataDxfId="99" totalsRowDxfId="98"/>
    <tableColumn id="4" xr3:uid="{00000000-0010-0000-0000-000004000000}" name="Écart" totalsRowFunction="sum" dataDxfId="97" totalsRowDxfId="96">
      <calculatedColumnFormula>+Logement[[#This Row],[Budget 2025 - 2026]]-Logement[[#This Row],[N-1]]</calculatedColumnFormula>
    </tableColumn>
  </tableColumns>
  <tableStyleInfo name="Carnet d’adresses" showFirstColumn="0" showLastColumn="0" showRowStripes="1" showColumnStripes="0"/>
  <extLst>
    <ext xmlns:x14="http://schemas.microsoft.com/office/spreadsheetml/2009/9/main" uri="{504A1905-F514-4f6f-8877-14C23A59335A}">
      <x14:table altTextSummary="Entrez les coûts de logement réels et projetés dans ce tableau. La différence est calculée automatiquement"/>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Loisirs" displayName="Loisirs" ref="G17:J19" totalsRowCount="1" headerRowDxfId="95" dataDxfId="93" totalsRowDxfId="91" headerRowBorderDxfId="94" tableBorderDxfId="92" totalsRowBorderDxfId="90" headerRowCellStyle="Normal">
  <autoFilter ref="G17:J18" xr:uid="{00000000-0009-0000-0100-000002000000}">
    <filterColumn colId="0" hiddenButton="1"/>
    <filterColumn colId="1" hiddenButton="1"/>
    <filterColumn colId="2" hiddenButton="1"/>
    <filterColumn colId="3" hiddenButton="1"/>
  </autoFilter>
  <tableColumns count="4">
    <tableColumn id="1" xr3:uid="{00000000-0010-0000-0100-000001000000}" name="0" totalsRowLabel="Sous-total" dataDxfId="89" totalsRowDxfId="88"/>
    <tableColumn id="2" xr3:uid="{00000000-0010-0000-0100-000002000000}" name="N-1" totalsRowFunction="sum" dataDxfId="87" totalsRowDxfId="86"/>
    <tableColumn id="3" xr3:uid="{00000000-0010-0000-0100-000003000000}" name="Budget 2025 - 2026" totalsRowFunction="sum" dataDxfId="85" totalsRowDxfId="84"/>
    <tableColumn id="4" xr3:uid="{00000000-0010-0000-0100-000004000000}" name="Écart" totalsRowFunction="sum" dataDxfId="83" totalsRowDxfId="82">
      <calculatedColumnFormula>+Loisirs[[#This Row],[Budget 2025 - 2026]]-Loisirs[[#This Row],[N-1]]</calculatedColumnFormula>
    </tableColumn>
  </tableColumns>
  <tableStyleInfo name="Carnet d’adresses" showFirstColumn="1" showLastColumn="1" showRowStripes="1" showColumnStripes="0"/>
  <extLst>
    <ext xmlns:x14="http://schemas.microsoft.com/office/spreadsheetml/2009/9/main" uri="{504A1905-F514-4f6f-8877-14C23A59335A}">
      <x14:table altTextSummary="Entrez les coûts de loisirs réels et projetés dans ce tableau.. La différence est calculée automatiquement"/>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Emprunts" displayName="Emprunts" ref="G23:J25" totalsRowCount="1" headerRowDxfId="81" dataDxfId="79" totalsRowDxfId="77" headerRowBorderDxfId="80" tableBorderDxfId="78" totalsRowBorderDxfId="76">
  <autoFilter ref="G23:J24" xr:uid="{00000000-0009-0000-0100-000003000000}">
    <filterColumn colId="0" hiddenButton="1"/>
    <filterColumn colId="1" hiddenButton="1"/>
    <filterColumn colId="2" hiddenButton="1"/>
    <filterColumn colId="3" hiddenButton="1"/>
  </autoFilter>
  <tableColumns count="4">
    <tableColumn id="1" xr3:uid="{00000000-0010-0000-0200-000001000000}" name="0" totalsRowLabel="Sous-total" dataDxfId="75" totalsRowDxfId="74"/>
    <tableColumn id="2" xr3:uid="{00000000-0010-0000-0200-000002000000}" name="N-1" totalsRowFunction="sum" dataDxfId="73" totalsRowDxfId="72"/>
    <tableColumn id="3" xr3:uid="{00000000-0010-0000-0200-000003000000}" name="Budget 2025 - 2026" totalsRowFunction="sum" dataDxfId="71" totalsRowDxfId="70"/>
    <tableColumn id="4" xr3:uid="{00000000-0010-0000-0200-000004000000}" name="Écart" totalsRowFunction="sum" dataDxfId="69" totalsRowDxfId="68">
      <calculatedColumnFormula>+Emprunts[[#This Row],[Budget 2025 - 2026]]-Emprunts[[#This Row],[N-1]]</calculatedColumnFormula>
    </tableColumn>
  </tableColumns>
  <tableStyleInfo name="Carnet d’adresses" showFirstColumn="0" showLastColumn="0" showRowStripes="0" showColumnStripes="0"/>
  <extLst>
    <ext xmlns:x14="http://schemas.microsoft.com/office/spreadsheetml/2009/9/main" uri="{504A1905-F514-4f6f-8877-14C23A59335A}">
      <x14:table altTextSummary="Entrez les coûts réels et projetés du prêt dans ce tableau. La différence est calculée automatiquement"/>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ransport" displayName="Transport" ref="B37:E44" totalsRowCount="1" headerRowDxfId="67" dataDxfId="65" totalsRowDxfId="63" headerRowBorderDxfId="66" tableBorderDxfId="64" totalsRowBorderDxfId="62">
  <autoFilter ref="B37:E43" xr:uid="{00000000-0009-0000-0100-000004000000}">
    <filterColumn colId="0" hiddenButton="1"/>
    <filterColumn colId="1" hiddenButton="1"/>
    <filterColumn colId="2" hiddenButton="1"/>
    <filterColumn colId="3" hiddenButton="1"/>
  </autoFilter>
  <tableColumns count="4">
    <tableColumn id="1" xr3:uid="{00000000-0010-0000-0300-000001000000}" name="0" totalsRowLabel="Sous-total" dataDxfId="61" totalsRowDxfId="60"/>
    <tableColumn id="2" xr3:uid="{00000000-0010-0000-0300-000002000000}" name="N-1" totalsRowFunction="sum" dataDxfId="59" totalsRowDxfId="58"/>
    <tableColumn id="3" xr3:uid="{00000000-0010-0000-0300-000003000000}" name="Budget 2025 - 2026" totalsRowFunction="sum" dataDxfId="57" totalsRowDxfId="56"/>
    <tableColumn id="4" xr3:uid="{00000000-0010-0000-0300-000004000000}" name="Écart" totalsRowFunction="sum" dataDxfId="55" totalsRowDxfId="54">
      <calculatedColumnFormula>+Transport[[#This Row],[Budget 2025 - 2026]]-Transport[[#This Row],[N-1]]</calculatedColumnFormula>
    </tableColumn>
  </tableColumns>
  <tableStyleInfo name="Carnet d’adresses" showFirstColumn="1" showLastColumn="1" showRowStripes="1" showColumnStripes="0"/>
  <extLst>
    <ext xmlns:x14="http://schemas.microsoft.com/office/spreadsheetml/2009/9/main" uri="{504A1905-F514-4f6f-8877-14C23A59335A}">
      <x14:table altTextSummary="Entrez les coûts de transport réels et projetés dans ce tableau. La différence est calculée automatiquement"/>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Assurance" displayName="Assurance" ref="B47:E52" totalsRowCount="1" headerRowDxfId="53" dataDxfId="51" totalsRowDxfId="49" headerRowBorderDxfId="52" tableBorderDxfId="50" totalsRowBorderDxfId="48">
  <autoFilter ref="B47:E51" xr:uid="{00000000-0009-0000-0100-000005000000}">
    <filterColumn colId="0" hiddenButton="1"/>
    <filterColumn colId="1" hiddenButton="1"/>
    <filterColumn colId="2" hiddenButton="1"/>
    <filterColumn colId="3" hiddenButton="1"/>
  </autoFilter>
  <tableColumns count="4">
    <tableColumn id="1" xr3:uid="{00000000-0010-0000-0400-000001000000}" name="0" totalsRowLabel="Sous-total" dataDxfId="47" totalsRowDxfId="46"/>
    <tableColumn id="2" xr3:uid="{00000000-0010-0000-0400-000002000000}" name="N-1" totalsRowFunction="sum" dataDxfId="45" totalsRowDxfId="44"/>
    <tableColumn id="3" xr3:uid="{00000000-0010-0000-0400-000003000000}" name="Budget 2025 - 2026" totalsRowFunction="sum" dataDxfId="43" totalsRowDxfId="42"/>
    <tableColumn id="4" xr3:uid="{00000000-0010-0000-0400-000004000000}" name="Écart" totalsRowFunction="sum" dataDxfId="41" totalsRowDxfId="40">
      <calculatedColumnFormula>+Assurance[[#This Row],[Budget 2025 - 2026]]-Assurance[[#This Row],[N-1]]</calculatedColumnFormula>
    </tableColumn>
  </tableColumns>
  <tableStyleInfo name="Carnet d’adresses" showFirstColumn="1" showLastColumn="1" showRowStripes="1" showColumnStripes="0"/>
  <extLst>
    <ext xmlns:x14="http://schemas.microsoft.com/office/spreadsheetml/2009/9/main" uri="{504A1905-F514-4f6f-8877-14C23A59335A}">
      <x14:table altTextSummary="Entrez les coûts d’assurance réels et projetés dans ce tableau. La différence est calculée automatiquement"/>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Nourriture" displayName="Nourriture" ref="B55:E58" totalsRowCount="1" headerRowDxfId="39" dataDxfId="37" totalsRowDxfId="35" headerRowBorderDxfId="38" tableBorderDxfId="36" totalsRowBorderDxfId="34">
  <autoFilter ref="B55:E57" xr:uid="{00000000-0009-0000-0100-000008000000}">
    <filterColumn colId="0" hiddenButton="1"/>
    <filterColumn colId="1" hiddenButton="1"/>
    <filterColumn colId="2" hiddenButton="1"/>
    <filterColumn colId="3" hiddenButton="1"/>
  </autoFilter>
  <tableColumns count="4">
    <tableColumn id="1" xr3:uid="{00000000-0010-0000-0700-000001000000}" name="0" totalsRowLabel="Sous-total" dataDxfId="33" totalsRowDxfId="32"/>
    <tableColumn id="2" xr3:uid="{00000000-0010-0000-0700-000002000000}" name="N-1" totalsRowFunction="sum" dataDxfId="31" totalsRowDxfId="30"/>
    <tableColumn id="3" xr3:uid="{00000000-0010-0000-0700-000003000000}" name="Budget 2025 - 2026" totalsRowFunction="sum" dataDxfId="29" totalsRowDxfId="28"/>
    <tableColumn id="4" xr3:uid="{00000000-0010-0000-0700-000004000000}" name="Écart" totalsRowFunction="sum" dataDxfId="27" totalsRowDxfId="26">
      <calculatedColumnFormula>+Nourriture[[#This Row],[Budget 2025 - 2026]]-Nourriture[[#This Row],[N-1]]</calculatedColumnFormula>
    </tableColumn>
  </tableColumns>
  <tableStyleInfo name="Carnet d’adresses" showFirstColumn="1" showLastColumn="1" showRowStripes="1" showColumnStripes="0"/>
  <extLst>
    <ext xmlns:x14="http://schemas.microsoft.com/office/spreadsheetml/2009/9/main" uri="{504A1905-F514-4f6f-8877-14C23A59335A}">
      <x14:table altTextSummary="Entrez les coûts réels et les coûts réels liés à la nourriture dans ce tableau. La différence est calculée automatiquement"/>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Animaux" displayName="Animaux" ref="B61:E75" totalsRowCount="1" headerRowDxfId="25" dataDxfId="23" totalsRowDxfId="22" headerRowBorderDxfId="24" totalsRowBorderDxfId="21">
  <autoFilter ref="B61:E74" xr:uid="{00000000-0009-0000-0100-00000A000000}">
    <filterColumn colId="0" hiddenButton="1"/>
    <filterColumn colId="1" hiddenButton="1"/>
    <filterColumn colId="2" hiddenButton="1"/>
    <filterColumn colId="3" hiddenButton="1"/>
  </autoFilter>
  <tableColumns count="4">
    <tableColumn id="1" xr3:uid="{00000000-0010-0000-0900-000001000000}" name="0" totalsRowLabel="Sous-total" dataDxfId="20" totalsRowDxfId="19"/>
    <tableColumn id="2" xr3:uid="{00000000-0010-0000-0900-000002000000}" name="N-1" totalsRowFunction="sum" dataDxfId="18" totalsRowDxfId="17"/>
    <tableColumn id="3" xr3:uid="{00000000-0010-0000-0900-000003000000}" name="Budget 2025 - 2026" totalsRowFunction="sum" dataDxfId="16" totalsRowDxfId="15"/>
    <tableColumn id="4" xr3:uid="{00000000-0010-0000-0900-000004000000}" name="Écart" totalsRowFunction="sum" dataDxfId="14" totalsRowDxfId="13">
      <calculatedColumnFormula>+Animaux[[#This Row],[Budget 2025 - 2026]]-Animaux[[#This Row],[N-1]]</calculatedColumnFormula>
    </tableColumn>
  </tableColumns>
  <tableStyleInfo name="Carnet d’adresses" showFirstColumn="1" showLastColumn="1" showRowStripes="1" showColumnStripes="0"/>
  <extLst>
    <ext xmlns:x14="http://schemas.microsoft.com/office/spreadsheetml/2009/9/main" uri="{504A1905-F514-4f6f-8877-14C23A59335A}">
      <x14:table altTextSummary="Entrez les coûts d’animaux de compagnie réels et projetés dans ce tableau. La différence est calculée automatiquement"/>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SoinsPersonnels" displayName="SoinsPersonnels" ref="B78:E81" totalsRowCount="1" headerRowDxfId="12" dataDxfId="10" totalsRowDxfId="9" headerRowBorderDxfId="11" totalsRowBorderDxfId="8">
  <autoFilter ref="B78:E80" xr:uid="{00000000-0009-0000-0100-00000C000000}">
    <filterColumn colId="0" hiddenButton="1"/>
    <filterColumn colId="1" hiddenButton="1"/>
    <filterColumn colId="2" hiddenButton="1"/>
    <filterColumn colId="3" hiddenButton="1"/>
  </autoFilter>
  <tableColumns count="4">
    <tableColumn id="1" xr3:uid="{00000000-0010-0000-0B00-000001000000}" name="0" totalsRowLabel="Sous-total" dataDxfId="7" totalsRowDxfId="6"/>
    <tableColumn id="2" xr3:uid="{00000000-0010-0000-0B00-000002000000}" name="N-1" totalsRowFunction="sum" dataDxfId="5" totalsRowDxfId="4"/>
    <tableColumn id="3" xr3:uid="{00000000-0010-0000-0B00-000003000000}" name="Budget 2025 - 2026" totalsRowFunction="sum" dataDxfId="3" totalsRowDxfId="2"/>
    <tableColumn id="4" xr3:uid="{00000000-0010-0000-0B00-000004000000}" name="Écart" totalsRowFunction="sum" dataDxfId="1" totalsRowDxfId="0">
      <calculatedColumnFormula>+SoinsPersonnels[[#This Row],[Budget 2025 - 2026]]-SoinsPersonnels[[#This Row],[N-1]]</calculatedColumnFormula>
    </tableColumn>
  </tableColumns>
  <tableStyleInfo name="Carnet d’adresses" showFirstColumn="1" showLastColumn="1" showRowStripes="1" showColumnStripes="0"/>
  <extLst>
    <ext xmlns:x14="http://schemas.microsoft.com/office/spreadsheetml/2009/9/main" uri="{504A1905-F514-4f6f-8877-14C23A59335A}">
      <x14:table altTextSummary="Entrez les coûts de soins personnels réels et projetés dans ce tableau. La différence est calculée automatiquement"/>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31">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autoPageBreaks="0" fitToPage="1"/>
  </sheetPr>
  <dimension ref="A1:J83"/>
  <sheetViews>
    <sheetView showGridLines="0" tabSelected="1" zoomScaleNormal="100" zoomScaleSheetLayoutView="30" workbookViewId="0">
      <selection activeCell="G55" sqref="G55"/>
    </sheetView>
  </sheetViews>
  <sheetFormatPr baseColWidth="10" defaultColWidth="8.8984375" defaultRowHeight="13"/>
  <cols>
    <col min="1" max="1" width="1.3984375" style="4" customWidth="1"/>
    <col min="2" max="2" width="46.59765625" customWidth="1"/>
    <col min="3" max="5" width="20.69921875" customWidth="1"/>
    <col min="6" max="6" width="15.69921875" customWidth="1"/>
    <col min="7" max="7" width="48.296875" customWidth="1"/>
    <col min="8" max="10" width="20.69921875" customWidth="1"/>
    <col min="11" max="11" width="2.69921875" customWidth="1"/>
  </cols>
  <sheetData>
    <row r="1" spans="1:10" s="1" customFormat="1" ht="19.899999999999999" customHeight="1">
      <c r="A1" s="3"/>
    </row>
    <row r="2" spans="1:10" s="1" customFormat="1" ht="94.9" customHeight="1">
      <c r="A2" s="6"/>
      <c r="B2" s="64" t="s">
        <v>71</v>
      </c>
      <c r="C2" s="64"/>
      <c r="D2" s="64"/>
      <c r="E2" s="64"/>
      <c r="F2" s="64"/>
      <c r="G2" s="64"/>
      <c r="H2" s="64"/>
      <c r="I2" s="9"/>
      <c r="J2" s="9"/>
    </row>
    <row r="3" spans="1:10" ht="15" customHeight="1"/>
    <row r="4" spans="1:10" ht="30" customHeight="1">
      <c r="B4" s="69" t="s">
        <v>56</v>
      </c>
      <c r="C4" s="70"/>
      <c r="D4" s="10"/>
      <c r="E4" s="66" t="s">
        <v>56</v>
      </c>
      <c r="F4" s="66"/>
      <c r="G4" s="66"/>
      <c r="H4" s="71">
        <f>+C14</f>
        <v>646500</v>
      </c>
    </row>
    <row r="5" spans="1:10" ht="30" customHeight="1">
      <c r="B5" s="11" t="s">
        <v>57</v>
      </c>
      <c r="C5" s="49">
        <v>450000</v>
      </c>
      <c r="E5" s="66"/>
      <c r="F5" s="66"/>
      <c r="G5" s="66"/>
      <c r="H5" s="71"/>
      <c r="I5" s="12"/>
    </row>
    <row r="6" spans="1:10" ht="30" customHeight="1">
      <c r="B6" s="13" t="s">
        <v>58</v>
      </c>
      <c r="C6" s="50">
        <v>40000</v>
      </c>
      <c r="E6" s="67" t="s">
        <v>66</v>
      </c>
      <c r="F6" s="67"/>
      <c r="G6" s="67"/>
      <c r="H6" s="72">
        <f>+J64</f>
        <v>646500</v>
      </c>
      <c r="I6" s="12"/>
    </row>
    <row r="7" spans="1:10" ht="30" customHeight="1">
      <c r="B7" s="13" t="s">
        <v>59</v>
      </c>
      <c r="C7" s="50">
        <v>40000</v>
      </c>
      <c r="E7" s="67"/>
      <c r="F7" s="67"/>
      <c r="G7" s="67"/>
      <c r="H7" s="72"/>
      <c r="I7" s="12"/>
    </row>
    <row r="8" spans="1:10" ht="30" customHeight="1">
      <c r="B8" s="13" t="s">
        <v>60</v>
      </c>
      <c r="C8" s="50">
        <v>30000</v>
      </c>
      <c r="E8" s="68" t="s">
        <v>67</v>
      </c>
      <c r="F8" s="68"/>
      <c r="G8" s="68"/>
      <c r="H8" s="73">
        <f>+H4-H6</f>
        <v>0</v>
      </c>
      <c r="I8" s="12"/>
    </row>
    <row r="9" spans="1:10" ht="30" customHeight="1">
      <c r="B9" s="13" t="s">
        <v>61</v>
      </c>
      <c r="C9" s="50">
        <v>45000</v>
      </c>
      <c r="D9" s="10"/>
      <c r="E9" s="68"/>
      <c r="F9" s="68"/>
      <c r="G9" s="68"/>
      <c r="H9" s="73"/>
      <c r="I9" s="15"/>
    </row>
    <row r="10" spans="1:10" ht="30" customHeight="1">
      <c r="B10" s="13" t="s">
        <v>62</v>
      </c>
      <c r="C10" s="50">
        <v>15000</v>
      </c>
      <c r="I10" s="12"/>
    </row>
    <row r="11" spans="1:10" ht="30" customHeight="1">
      <c r="B11" s="13" t="s">
        <v>63</v>
      </c>
      <c r="C11" s="50">
        <v>15000</v>
      </c>
      <c r="I11" s="12"/>
    </row>
    <row r="12" spans="1:10" ht="30" customHeight="1">
      <c r="B12" s="13" t="s">
        <v>65</v>
      </c>
      <c r="C12" s="50">
        <v>7500</v>
      </c>
      <c r="I12" s="12"/>
    </row>
    <row r="13" spans="1:10" ht="30" customHeight="1">
      <c r="B13" s="16" t="s">
        <v>64</v>
      </c>
      <c r="C13" s="52">
        <v>4000</v>
      </c>
      <c r="E13" s="12"/>
      <c r="H13" s="54"/>
      <c r="I13" s="12"/>
    </row>
    <row r="14" spans="1:10" ht="30" customHeight="1">
      <c r="B14" s="14" t="s">
        <v>0</v>
      </c>
      <c r="C14" s="51">
        <f>+C5+C6+C7+C8+C9+C10+C11+C12+C13</f>
        <v>646500</v>
      </c>
    </row>
    <row r="15" spans="1:10" ht="37.9" customHeight="1">
      <c r="B15" s="17"/>
      <c r="C15" s="53"/>
    </row>
    <row r="16" spans="1:10" s="2" customFormat="1" ht="30" customHeight="1">
      <c r="A16" s="19"/>
      <c r="B16" s="21" t="s">
        <v>5</v>
      </c>
      <c r="C16" s="7"/>
      <c r="D16" s="8"/>
      <c r="E16" s="8"/>
      <c r="G16" s="21" t="s">
        <v>73</v>
      </c>
      <c r="H16" s="7"/>
      <c r="I16" s="7"/>
      <c r="J16" s="7"/>
    </row>
    <row r="17" spans="1:10" ht="48" customHeight="1">
      <c r="B17" s="22" t="s">
        <v>1</v>
      </c>
      <c r="C17" s="23" t="s">
        <v>6</v>
      </c>
      <c r="D17" s="23" t="s">
        <v>26</v>
      </c>
      <c r="E17" s="24" t="s">
        <v>4</v>
      </c>
      <c r="F17" s="5"/>
      <c r="G17" s="25" t="s">
        <v>1</v>
      </c>
      <c r="H17" s="23" t="s">
        <v>6</v>
      </c>
      <c r="I17" s="23" t="s">
        <v>26</v>
      </c>
      <c r="J17" s="24" t="s">
        <v>4</v>
      </c>
    </row>
    <row r="18" spans="1:10" ht="30" customHeight="1">
      <c r="B18" s="26" t="s">
        <v>7</v>
      </c>
      <c r="C18" s="40">
        <v>12000</v>
      </c>
      <c r="D18" s="40">
        <v>10000</v>
      </c>
      <c r="E18" s="40">
        <f>+Logement[[#This Row],[Budget 2025 - 2026]]-Logement[[#This Row],[N-1]]</f>
        <v>-2000</v>
      </c>
      <c r="F18" s="5"/>
      <c r="G18" s="26" t="s">
        <v>51</v>
      </c>
      <c r="H18" s="40">
        <v>10000</v>
      </c>
      <c r="I18" s="40">
        <v>20000</v>
      </c>
      <c r="J18" s="41">
        <f>+Loisirs[[#This Row],[Budget 2025 - 2026]]-Loisirs[[#This Row],[N-1]]</f>
        <v>10000</v>
      </c>
    </row>
    <row r="19" spans="1:10" ht="30" customHeight="1">
      <c r="B19" s="26" t="s">
        <v>68</v>
      </c>
      <c r="C19" s="40">
        <v>8000</v>
      </c>
      <c r="D19" s="40">
        <v>10000</v>
      </c>
      <c r="E19" s="40">
        <f>+Logement[[#This Row],[Budget 2025 - 2026]]-Logement[[#This Row],[N-1]]</f>
        <v>2000</v>
      </c>
      <c r="F19" s="5"/>
      <c r="G19" s="28" t="s">
        <v>2</v>
      </c>
      <c r="H19" s="42">
        <f>SUBTOTAL(109,Loisirs[N-1])</f>
        <v>10000</v>
      </c>
      <c r="I19" s="42">
        <f>SUBTOTAL(109,Loisirs[Budget 2025 - 2026])</f>
        <v>20000</v>
      </c>
      <c r="J19" s="42">
        <f>SUBTOTAL(109,Loisirs[Écart])</f>
        <v>10000</v>
      </c>
    </row>
    <row r="20" spans="1:10" ht="30" customHeight="1">
      <c r="B20" s="26" t="s">
        <v>69</v>
      </c>
      <c r="C20" s="40">
        <v>15000</v>
      </c>
      <c r="D20" s="40">
        <v>15000</v>
      </c>
      <c r="E20" s="40">
        <f>+Logement[[#This Row],[Budget 2025 - 2026]]-Logement[[#This Row],[N-1]]</f>
        <v>0</v>
      </c>
      <c r="F20" s="5"/>
      <c r="G20" s="30"/>
      <c r="H20" s="30"/>
      <c r="I20" s="30"/>
      <c r="J20" s="30"/>
    </row>
    <row r="21" spans="1:10" ht="30" customHeight="1">
      <c r="B21" s="26" t="s">
        <v>70</v>
      </c>
      <c r="C21" s="40">
        <v>10000</v>
      </c>
      <c r="D21" s="40">
        <v>10000</v>
      </c>
      <c r="E21" s="40">
        <f>+Logement[[#This Row],[Budget 2025 - 2026]]-Logement[[#This Row],[N-1]]</f>
        <v>0</v>
      </c>
      <c r="F21" s="5"/>
      <c r="G21" s="30"/>
      <c r="H21" s="30"/>
      <c r="I21" s="30"/>
      <c r="J21" s="30"/>
    </row>
    <row r="22" spans="1:10" ht="30" customHeight="1">
      <c r="B22" s="26" t="s">
        <v>8</v>
      </c>
      <c r="C22" s="40"/>
      <c r="D22" s="40">
        <v>50000</v>
      </c>
      <c r="E22" s="40">
        <f>+Logement[[#This Row],[Budget 2025 - 2026]]-Logement[[#This Row],[N-1]]</f>
        <v>50000</v>
      </c>
      <c r="F22" s="5"/>
      <c r="G22" s="74" t="s">
        <v>52</v>
      </c>
      <c r="H22" s="74"/>
      <c r="I22" s="74"/>
      <c r="J22" s="74"/>
    </row>
    <row r="23" spans="1:10" ht="30" customHeight="1">
      <c r="B23" s="26" t="s">
        <v>9</v>
      </c>
      <c r="C23" s="40">
        <v>12000</v>
      </c>
      <c r="D23" s="40">
        <v>10000</v>
      </c>
      <c r="E23" s="40">
        <f>+Logement[[#This Row],[Budget 2025 - 2026]]-Logement[[#This Row],[N-1]]</f>
        <v>-2000</v>
      </c>
      <c r="F23" s="5"/>
      <c r="G23" s="34" t="s">
        <v>1</v>
      </c>
      <c r="H23" s="23" t="s">
        <v>6</v>
      </c>
      <c r="I23" s="23" t="s">
        <v>26</v>
      </c>
      <c r="J23" s="24" t="s">
        <v>4</v>
      </c>
    </row>
    <row r="24" spans="1:10" ht="30" customHeight="1">
      <c r="B24" s="26" t="s">
        <v>10</v>
      </c>
      <c r="C24" s="40"/>
      <c r="D24" s="40">
        <v>1500</v>
      </c>
      <c r="E24" s="40">
        <f>+Logement[[#This Row],[Budget 2025 - 2026]]-Logement[[#This Row],[N-1]]</f>
        <v>1500</v>
      </c>
      <c r="F24" s="5"/>
      <c r="G24" s="27" t="s">
        <v>53</v>
      </c>
      <c r="H24" s="41"/>
      <c r="I24" s="41">
        <v>5000</v>
      </c>
      <c r="J24" s="41">
        <f>+Emprunts[[#This Row],[Budget 2025 - 2026]]-Emprunts[[#This Row],[N-1]]</f>
        <v>5000</v>
      </c>
    </row>
    <row r="25" spans="1:10" ht="30" customHeight="1">
      <c r="B25" s="26" t="s">
        <v>11</v>
      </c>
      <c r="C25" s="40">
        <v>5000</v>
      </c>
      <c r="D25" s="40">
        <v>7000</v>
      </c>
      <c r="E25" s="40">
        <f>+Logement[[#This Row],[Budget 2025 - 2026]]-Logement[[#This Row],[N-1]]</f>
        <v>2000</v>
      </c>
      <c r="F25" s="5"/>
      <c r="G25" s="28" t="s">
        <v>2</v>
      </c>
      <c r="H25" s="42">
        <f>SUBTOTAL(109,Emprunts[N-1])</f>
        <v>0</v>
      </c>
      <c r="I25" s="42">
        <f>SUBTOTAL(109,Emprunts[Budget 2025 - 2026])</f>
        <v>5000</v>
      </c>
      <c r="J25" s="42">
        <f>SUBTOTAL(109,Emprunts[Écart])</f>
        <v>5000</v>
      </c>
    </row>
    <row r="26" spans="1:10" ht="30" customHeight="1">
      <c r="B26" s="26" t="s">
        <v>12</v>
      </c>
      <c r="C26" s="40">
        <v>8000</v>
      </c>
      <c r="D26" s="40">
        <v>8000</v>
      </c>
      <c r="E26" s="40">
        <f>+Logement[[#This Row],[Budget 2025 - 2026]]-Logement[[#This Row],[N-1]]</f>
        <v>0</v>
      </c>
      <c r="F26" s="5"/>
    </row>
    <row r="27" spans="1:10" ht="30" customHeight="1">
      <c r="B27" s="26" t="s">
        <v>13</v>
      </c>
      <c r="C27" s="40">
        <v>3000</v>
      </c>
      <c r="D27" s="40">
        <v>5000</v>
      </c>
      <c r="E27" s="40">
        <f>+Logement[[#This Row],[Budget 2025 - 2026]]-Logement[[#This Row],[N-1]]</f>
        <v>2000</v>
      </c>
      <c r="F27" s="5"/>
      <c r="G27" s="2"/>
      <c r="H27" s="2"/>
      <c r="I27" s="2"/>
      <c r="J27" s="2"/>
    </row>
    <row r="28" spans="1:10" ht="30" customHeight="1">
      <c r="B28" s="26" t="s">
        <v>14</v>
      </c>
      <c r="C28" s="40">
        <v>500</v>
      </c>
      <c r="D28" s="40">
        <v>1500</v>
      </c>
      <c r="E28" s="40">
        <f>+Logement[[#This Row],[Budget 2025 - 2026]]-Logement[[#This Row],[N-1]]</f>
        <v>1000</v>
      </c>
      <c r="F28" s="5"/>
    </row>
    <row r="29" spans="1:10" ht="37.9" customHeight="1">
      <c r="B29" s="26" t="s">
        <v>15</v>
      </c>
      <c r="C29" s="40">
        <v>500</v>
      </c>
      <c r="D29" s="40">
        <v>1500</v>
      </c>
      <c r="E29" s="40">
        <f>+Logement[[#This Row],[Budget 2025 - 2026]]-Logement[[#This Row],[N-1]]</f>
        <v>1000</v>
      </c>
      <c r="F29" s="5"/>
    </row>
    <row r="30" spans="1:10" s="2" customFormat="1" ht="30" customHeight="1">
      <c r="A30" s="20"/>
      <c r="B30" s="26" t="s">
        <v>16</v>
      </c>
      <c r="C30" s="40">
        <v>250</v>
      </c>
      <c r="D30" s="40">
        <v>1500</v>
      </c>
      <c r="E30" s="40">
        <f>+Logement[[#This Row],[Budget 2025 - 2026]]-Logement[[#This Row],[N-1]]</f>
        <v>1250</v>
      </c>
      <c r="F30" s="32"/>
      <c r="G30"/>
      <c r="H30"/>
      <c r="I30"/>
      <c r="J30"/>
    </row>
    <row r="31" spans="1:10" ht="48" customHeight="1">
      <c r="B31" s="26" t="s">
        <v>72</v>
      </c>
      <c r="C31" s="40">
        <v>250</v>
      </c>
      <c r="D31" s="40">
        <v>1500</v>
      </c>
      <c r="E31" s="40">
        <f>+Logement[[#This Row],[Budget 2025 - 2026]]-Logement[[#This Row],[N-1]]</f>
        <v>1250</v>
      </c>
      <c r="F31" s="5"/>
    </row>
    <row r="32" spans="1:10" ht="30" customHeight="1">
      <c r="B32" s="26" t="s">
        <v>17</v>
      </c>
      <c r="C32" s="40">
        <v>7000</v>
      </c>
      <c r="D32" s="40">
        <v>4000</v>
      </c>
      <c r="E32" s="40">
        <f>+Logement[[#This Row],[Budget 2025 - 2026]]-Logement[[#This Row],[N-1]]</f>
        <v>-3000</v>
      </c>
      <c r="F32" s="5"/>
    </row>
    <row r="33" spans="1:10" ht="30" customHeight="1">
      <c r="B33" s="26" t="s">
        <v>18</v>
      </c>
      <c r="C33" s="40">
        <v>5500</v>
      </c>
      <c r="D33" s="40">
        <v>5500</v>
      </c>
      <c r="E33" s="40">
        <f>+Logement[[#This Row],[Budget 2025 - 2026]]-Logement[[#This Row],[N-1]]</f>
        <v>0</v>
      </c>
      <c r="F33" s="5"/>
    </row>
    <row r="34" spans="1:10" ht="30" customHeight="1">
      <c r="B34" s="29" t="s">
        <v>2</v>
      </c>
      <c r="C34" s="40">
        <f>SUBTOTAL(109,Logement[N-1])</f>
        <v>87000</v>
      </c>
      <c r="D34" s="40">
        <f>SUBTOTAL(109,Logement[Budget 2025 - 2026])</f>
        <v>142000</v>
      </c>
      <c r="E34" s="40">
        <f>SUBTOTAL(109,Logement[Écart])</f>
        <v>55000</v>
      </c>
      <c r="F34" s="5"/>
    </row>
    <row r="35" spans="1:10" ht="30" customHeight="1">
      <c r="B35" s="31"/>
      <c r="C35" s="43"/>
      <c r="D35" s="43"/>
      <c r="E35" s="43"/>
      <c r="F35" s="5"/>
    </row>
    <row r="36" spans="1:10" ht="30" customHeight="1">
      <c r="B36" s="55" t="s">
        <v>19</v>
      </c>
      <c r="C36" s="56"/>
      <c r="D36" s="56"/>
      <c r="E36" s="56"/>
      <c r="F36" s="5"/>
    </row>
    <row r="37" spans="1:10" ht="30" customHeight="1">
      <c r="B37" s="33" t="s">
        <v>1</v>
      </c>
      <c r="C37" s="23" t="s">
        <v>6</v>
      </c>
      <c r="D37" s="23" t="s">
        <v>26</v>
      </c>
      <c r="E37" s="24" t="s">
        <v>4</v>
      </c>
      <c r="F37" s="5"/>
    </row>
    <row r="38" spans="1:10" ht="30" customHeight="1">
      <c r="B38" s="26" t="s">
        <v>25</v>
      </c>
      <c r="C38" s="40">
        <v>80000</v>
      </c>
      <c r="D38" s="40">
        <v>20000</v>
      </c>
      <c r="E38" s="41">
        <f>+Transport[[#This Row],[Budget 2025 - 2026]]-Transport[[#This Row],[N-1]]</f>
        <v>-60000</v>
      </c>
      <c r="F38" s="5"/>
      <c r="G38" s="2"/>
      <c r="H38" s="2"/>
      <c r="I38" s="2"/>
      <c r="J38" s="2"/>
    </row>
    <row r="39" spans="1:10" ht="30" customHeight="1">
      <c r="B39" s="26" t="s">
        <v>20</v>
      </c>
      <c r="C39" s="40"/>
      <c r="D39" s="40">
        <v>10000</v>
      </c>
      <c r="E39" s="41">
        <v>0</v>
      </c>
      <c r="F39" s="5"/>
    </row>
    <row r="40" spans="1:10" ht="37.9" customHeight="1">
      <c r="B40" s="26" t="s">
        <v>21</v>
      </c>
      <c r="C40" s="40"/>
      <c r="D40" s="40">
        <v>20000</v>
      </c>
      <c r="E40" s="41">
        <f>+Transport[[#This Row],[Budget 2025 - 2026]]-Transport[[#This Row],[N-1]]</f>
        <v>20000</v>
      </c>
      <c r="F40" s="5"/>
    </row>
    <row r="41" spans="1:10" s="2" customFormat="1" ht="30" customHeight="1">
      <c r="A41" s="20"/>
      <c r="B41" s="26" t="s">
        <v>22</v>
      </c>
      <c r="C41" s="40"/>
      <c r="D41" s="40">
        <v>20000</v>
      </c>
      <c r="E41" s="41">
        <f>+Transport[[#This Row],[Budget 2025 - 2026]]-Transport[[#This Row],[N-1]]</f>
        <v>20000</v>
      </c>
      <c r="F41" s="32"/>
      <c r="G41"/>
      <c r="H41"/>
      <c r="I41"/>
      <c r="J41"/>
    </row>
    <row r="42" spans="1:10" ht="48" customHeight="1">
      <c r="B42" s="26" t="s">
        <v>23</v>
      </c>
      <c r="C42" s="40"/>
      <c r="D42" s="40">
        <v>15000</v>
      </c>
      <c r="E42" s="41">
        <f>+Transport[[#This Row],[Budget 2025 - 2026]]-Transport[[#This Row],[N-1]]</f>
        <v>15000</v>
      </c>
      <c r="F42" s="5"/>
    </row>
    <row r="43" spans="1:10" ht="30" customHeight="1">
      <c r="B43" s="26" t="s">
        <v>24</v>
      </c>
      <c r="C43" s="40">
        <v>60000</v>
      </c>
      <c r="D43" s="40">
        <v>40000</v>
      </c>
      <c r="E43" s="41">
        <f>+Transport[[#This Row],[Budget 2025 - 2026]]-Transport[[#This Row],[N-1]]</f>
        <v>-20000</v>
      </c>
      <c r="F43" s="5"/>
    </row>
    <row r="44" spans="1:10" ht="30" customHeight="1">
      <c r="B44" s="28" t="s">
        <v>2</v>
      </c>
      <c r="C44" s="42">
        <f>SUBTOTAL(109,Transport[N-1])</f>
        <v>140000</v>
      </c>
      <c r="D44" s="42">
        <f>SUBTOTAL(109,Transport[Budget 2025 - 2026])</f>
        <v>125000</v>
      </c>
      <c r="E44" s="42">
        <f>SUBTOTAL(109,Transport[Écart])</f>
        <v>-25000</v>
      </c>
      <c r="F44" s="5"/>
    </row>
    <row r="45" spans="1:10" ht="30" customHeight="1">
      <c r="B45" s="35"/>
      <c r="C45" s="45"/>
      <c r="D45" s="45"/>
      <c r="E45" s="43"/>
      <c r="F45" s="5"/>
    </row>
    <row r="46" spans="1:10" ht="30" customHeight="1">
      <c r="B46" s="74" t="s">
        <v>27</v>
      </c>
      <c r="C46" s="75"/>
      <c r="D46" s="75"/>
      <c r="E46" s="75"/>
      <c r="F46" s="5"/>
      <c r="G46" s="2"/>
      <c r="H46" s="2"/>
      <c r="I46" s="2"/>
      <c r="J46" s="2"/>
    </row>
    <row r="47" spans="1:10" ht="30" customHeight="1">
      <c r="B47" s="34" t="s">
        <v>1</v>
      </c>
      <c r="C47" s="23" t="s">
        <v>6</v>
      </c>
      <c r="D47" s="23" t="s">
        <v>26</v>
      </c>
      <c r="E47" s="24" t="s">
        <v>4</v>
      </c>
      <c r="F47" s="5"/>
    </row>
    <row r="48" spans="1:10" ht="37.9" customHeight="1">
      <c r="B48" s="26" t="s">
        <v>28</v>
      </c>
      <c r="C48" s="40">
        <v>70000</v>
      </c>
      <c r="D48" s="40">
        <v>0</v>
      </c>
      <c r="E48" s="41">
        <f>+Assurance[[#This Row],[Budget 2025 - 2026]]-Assurance[[#This Row],[N-1]]</f>
        <v>-70000</v>
      </c>
      <c r="F48" s="5"/>
    </row>
    <row r="49" spans="1:10" s="2" customFormat="1" ht="30" customHeight="1">
      <c r="A49" s="20"/>
      <c r="B49" s="26" t="s">
        <v>29</v>
      </c>
      <c r="C49" s="40">
        <v>15000</v>
      </c>
      <c r="D49" s="40">
        <v>15000</v>
      </c>
      <c r="E49" s="41">
        <f>+Assurance[[#This Row],[Budget 2025 - 2026]]-Assurance[[#This Row],[N-1]]</f>
        <v>0</v>
      </c>
      <c r="F49" s="32"/>
      <c r="G49"/>
      <c r="H49"/>
      <c r="I49"/>
      <c r="J49"/>
    </row>
    <row r="50" spans="1:10" ht="49.9" customHeight="1">
      <c r="B50" s="26" t="s">
        <v>30</v>
      </c>
      <c r="C50" s="40">
        <v>10000</v>
      </c>
      <c r="D50" s="40">
        <v>15000</v>
      </c>
      <c r="E50" s="41">
        <f>+Assurance[[#This Row],[Budget 2025 - 2026]]-Assurance[[#This Row],[N-1]]</f>
        <v>5000</v>
      </c>
      <c r="F50" s="5"/>
    </row>
    <row r="51" spans="1:10" ht="30" customHeight="1">
      <c r="B51" s="26" t="s">
        <v>31</v>
      </c>
      <c r="C51" s="40">
        <v>2000</v>
      </c>
      <c r="D51" s="40">
        <v>40000</v>
      </c>
      <c r="E51" s="41">
        <f>+Assurance[[#This Row],[Budget 2025 - 2026]]-Assurance[[#This Row],[N-1]]</f>
        <v>38000</v>
      </c>
      <c r="F51" s="5"/>
    </row>
    <row r="52" spans="1:10" ht="30" customHeight="1">
      <c r="B52" s="28" t="s">
        <v>2</v>
      </c>
      <c r="C52" s="42">
        <f>SUBTOTAL(109,Assurance[N-1])</f>
        <v>97000</v>
      </c>
      <c r="D52" s="42">
        <f>SUBTOTAL(109,Assurance[Budget 2025 - 2026])</f>
        <v>70000</v>
      </c>
      <c r="E52" s="42">
        <f>SUBTOTAL(109,Assurance[Écart])</f>
        <v>-27000</v>
      </c>
      <c r="F52" s="5"/>
    </row>
    <row r="53" spans="1:10" ht="30" customHeight="1">
      <c r="B53" s="36"/>
      <c r="C53" s="46"/>
      <c r="D53" s="46"/>
      <c r="E53" s="41"/>
      <c r="F53" s="5"/>
      <c r="G53" s="2"/>
      <c r="H53" s="2"/>
      <c r="I53" s="2"/>
      <c r="J53" s="2"/>
    </row>
    <row r="54" spans="1:10" ht="30" customHeight="1">
      <c r="B54" s="55" t="s">
        <v>32</v>
      </c>
      <c r="C54" s="56"/>
      <c r="D54" s="56"/>
      <c r="E54" s="56"/>
      <c r="F54" s="5"/>
    </row>
    <row r="55" spans="1:10" ht="37.9" customHeight="1">
      <c r="B55" s="37" t="s">
        <v>1</v>
      </c>
      <c r="C55" s="23" t="s">
        <v>6</v>
      </c>
      <c r="D55" s="23" t="s">
        <v>26</v>
      </c>
      <c r="E55" s="24" t="s">
        <v>4</v>
      </c>
      <c r="F55" s="5"/>
    </row>
    <row r="56" spans="1:10" s="2" customFormat="1" ht="30" customHeight="1">
      <c r="A56" s="20"/>
      <c r="B56" s="26" t="s">
        <v>33</v>
      </c>
      <c r="C56" s="40">
        <v>5000</v>
      </c>
      <c r="D56" s="40">
        <v>3500</v>
      </c>
      <c r="E56" s="41">
        <f>+Nourriture[[#This Row],[Budget 2025 - 2026]]-Nourriture[[#This Row],[N-1]]</f>
        <v>-1500</v>
      </c>
      <c r="F56" s="32"/>
      <c r="G56"/>
      <c r="H56"/>
      <c r="I56"/>
      <c r="J56"/>
    </row>
    <row r="57" spans="1:10" ht="48" customHeight="1">
      <c r="B57" s="26" t="s">
        <v>34</v>
      </c>
      <c r="C57" s="40">
        <v>8000</v>
      </c>
      <c r="D57" s="40">
        <v>6000</v>
      </c>
      <c r="E57" s="41">
        <f>+Nourriture[[#This Row],[Budget 2025 - 2026]]-Nourriture[[#This Row],[N-1]]</f>
        <v>-2000</v>
      </c>
      <c r="F57" s="5"/>
    </row>
    <row r="58" spans="1:10" ht="30" customHeight="1">
      <c r="B58" s="28" t="s">
        <v>2</v>
      </c>
      <c r="C58" s="42">
        <f>SUBTOTAL(109,Nourriture[N-1])</f>
        <v>13000</v>
      </c>
      <c r="D58" s="42">
        <f>SUBTOTAL(109,Nourriture[Budget 2025 - 2026])</f>
        <v>9500</v>
      </c>
      <c r="E58" s="42">
        <f>SUBTOTAL(109,Nourriture[Écart])</f>
        <v>-3500</v>
      </c>
      <c r="F58" s="5"/>
    </row>
    <row r="59" spans="1:10" ht="30" customHeight="1">
      <c r="B59" s="38"/>
      <c r="C59" s="44"/>
      <c r="D59" s="44"/>
      <c r="E59" s="44"/>
      <c r="F59" s="5"/>
      <c r="G59" s="30"/>
      <c r="H59" s="30"/>
      <c r="I59" s="30"/>
      <c r="J59" s="30"/>
    </row>
    <row r="60" spans="1:10" ht="30" customHeight="1">
      <c r="B60" s="55" t="s">
        <v>35</v>
      </c>
      <c r="C60" s="56"/>
      <c r="D60" s="56"/>
      <c r="E60" s="56"/>
      <c r="F60" s="5"/>
      <c r="G60" s="30"/>
      <c r="H60" s="30"/>
      <c r="I60" s="30"/>
      <c r="J60" s="30"/>
    </row>
    <row r="61" spans="1:10" ht="30" customHeight="1">
      <c r="B61" s="39" t="s">
        <v>1</v>
      </c>
      <c r="C61" s="23" t="s">
        <v>6</v>
      </c>
      <c r="D61" s="23" t="s">
        <v>26</v>
      </c>
      <c r="E61" s="24" t="s">
        <v>4</v>
      </c>
      <c r="F61" s="5"/>
      <c r="G61" s="30"/>
      <c r="H61" s="30"/>
      <c r="I61" s="30"/>
      <c r="J61" s="30"/>
    </row>
    <row r="62" spans="1:10" ht="30" customHeight="1">
      <c r="B62" s="26" t="s">
        <v>36</v>
      </c>
      <c r="C62" s="40">
        <v>8000</v>
      </c>
      <c r="D62" s="40">
        <v>6000</v>
      </c>
      <c r="E62" s="41">
        <f>+Animaux[[#This Row],[Budget 2025 - 2026]]-Animaux[[#This Row],[N-1]]</f>
        <v>-2000</v>
      </c>
      <c r="F62" s="5"/>
      <c r="G62" s="65" t="s">
        <v>54</v>
      </c>
      <c r="H62" s="65"/>
      <c r="I62" s="65"/>
      <c r="J62" s="61">
        <f>+Loisirs[[#Totals],[N-1]]+Logement[[#Totals],[N-1]]+Emprunts[[#Totals],[N-1]]+Transport[[#Totals],[N-1]]+Assurance[[#Totals],[N-1]]+Nourriture[[#Totals],[N-1]]+Animaux[[#Totals],[N-1]]+SoinsPersonnels[[#Totals],[N-1]]</f>
        <v>642000</v>
      </c>
    </row>
    <row r="63" spans="1:10" ht="30" customHeight="1">
      <c r="B63" s="26" t="s">
        <v>37</v>
      </c>
      <c r="C63" s="40">
        <v>3000</v>
      </c>
      <c r="D63" s="40">
        <v>3000</v>
      </c>
      <c r="E63" s="41">
        <f>+Animaux[[#This Row],[Budget 2025 - 2026]]-Animaux[[#This Row],[N-1]]</f>
        <v>0</v>
      </c>
      <c r="F63" s="5"/>
      <c r="G63" s="65"/>
      <c r="H63" s="65"/>
      <c r="I63" s="65"/>
      <c r="J63" s="61"/>
    </row>
    <row r="64" spans="1:10" ht="37.9" customHeight="1">
      <c r="B64" s="26" t="s">
        <v>3</v>
      </c>
      <c r="C64" s="40">
        <v>2500</v>
      </c>
      <c r="D64" s="40">
        <v>2500</v>
      </c>
      <c r="E64" s="41">
        <f>+Animaux[[#This Row],[Budget 2025 - 2026]]-Animaux[[#This Row],[N-1]]</f>
        <v>0</v>
      </c>
      <c r="F64" s="5"/>
      <c r="G64" s="63" t="s">
        <v>55</v>
      </c>
      <c r="H64" s="63"/>
      <c r="I64" s="63"/>
      <c r="J64" s="62">
        <f>+Logement[[#Totals],[Budget 2025 - 2026]]+Transport[[#Totals],[Budget 2025 - 2026]]+Assurance[[#Totals],[Budget 2025 - 2026]]+Nourriture[[#Totals],[Budget 2025 - 2026]]+Animaux[[#Totals],[Budget 2025 - 2026]]+SoinsPersonnels[[#Totals],[Budget 2025 - 2026]]+Loisirs[[#Totals],[Budget 2025 - 2026]]+Emprunts[[#Totals],[Budget 2025 - 2026]]</f>
        <v>646500</v>
      </c>
    </row>
    <row r="65" spans="1:10" s="2" customFormat="1" ht="30" customHeight="1">
      <c r="A65" s="20"/>
      <c r="B65" s="26" t="s">
        <v>38</v>
      </c>
      <c r="C65" s="40">
        <v>8000</v>
      </c>
      <c r="D65" s="40">
        <v>11000</v>
      </c>
      <c r="E65" s="41">
        <f>+Animaux[[#This Row],[Budget 2025 - 2026]]-Animaux[[#This Row],[N-1]]</f>
        <v>3000</v>
      </c>
      <c r="F65" s="32"/>
      <c r="G65" s="63"/>
      <c r="H65" s="63"/>
      <c r="I65" s="63"/>
      <c r="J65" s="62"/>
    </row>
    <row r="66" spans="1:10" ht="48" customHeight="1">
      <c r="B66" s="26" t="s">
        <v>39</v>
      </c>
      <c r="C66" s="40">
        <v>10000</v>
      </c>
      <c r="D66" s="40">
        <v>5000</v>
      </c>
      <c r="E66" s="41">
        <f>+Animaux[[#This Row],[Budget 2025 - 2026]]-Animaux[[#This Row],[N-1]]</f>
        <v>-5000</v>
      </c>
      <c r="F66" s="5"/>
      <c r="G66" s="59"/>
      <c r="H66" s="59"/>
      <c r="I66" s="59"/>
      <c r="J66" s="60"/>
    </row>
    <row r="67" spans="1:10" ht="30" customHeight="1">
      <c r="B67" s="26" t="s">
        <v>40</v>
      </c>
      <c r="C67" s="40">
        <v>40000</v>
      </c>
      <c r="D67" s="40">
        <v>25000</v>
      </c>
      <c r="E67" s="41">
        <f>+Animaux[[#This Row],[Budget 2025 - 2026]]-Animaux[[#This Row],[N-1]]</f>
        <v>-15000</v>
      </c>
      <c r="F67" s="5"/>
      <c r="G67" s="59"/>
      <c r="H67" s="59"/>
      <c r="I67" s="59"/>
      <c r="J67" s="60"/>
    </row>
    <row r="68" spans="1:10" ht="30" customHeight="1">
      <c r="B68" s="26" t="s">
        <v>41</v>
      </c>
      <c r="C68" s="40">
        <v>1000</v>
      </c>
      <c r="D68" s="40">
        <v>5000</v>
      </c>
      <c r="E68" s="41">
        <f>+Animaux[[#This Row],[Budget 2025 - 2026]]-Animaux[[#This Row],[N-1]]</f>
        <v>4000</v>
      </c>
      <c r="F68" s="5"/>
    </row>
    <row r="69" spans="1:10" ht="30" customHeight="1">
      <c r="B69" s="26" t="s">
        <v>42</v>
      </c>
      <c r="C69" s="40">
        <v>18000</v>
      </c>
      <c r="D69" s="40">
        <v>15000</v>
      </c>
      <c r="E69" s="41">
        <f>+Animaux[[#This Row],[Budget 2025 - 2026]]-Animaux[[#This Row],[N-1]]</f>
        <v>-3000</v>
      </c>
      <c r="F69" s="5"/>
    </row>
    <row r="70" spans="1:10" ht="30" customHeight="1">
      <c r="B70" s="26" t="s">
        <v>43</v>
      </c>
      <c r="C70" s="40">
        <v>30000</v>
      </c>
      <c r="D70" s="40">
        <v>30000</v>
      </c>
      <c r="E70" s="41">
        <f>+Animaux[[#This Row],[Budget 2025 - 2026]]-Animaux[[#This Row],[N-1]]</f>
        <v>0</v>
      </c>
      <c r="F70" s="5"/>
    </row>
    <row r="71" spans="1:10" ht="30" customHeight="1">
      <c r="B71" s="26" t="s">
        <v>44</v>
      </c>
      <c r="C71" s="40">
        <v>500</v>
      </c>
      <c r="D71" s="40">
        <v>500</v>
      </c>
      <c r="E71" s="41">
        <f>+Animaux[[#This Row],[Budget 2025 - 2026]]-Animaux[[#This Row],[N-1]]</f>
        <v>0</v>
      </c>
      <c r="F71" s="5"/>
    </row>
    <row r="72" spans="1:10" ht="30" customHeight="1">
      <c r="B72" s="26" t="s">
        <v>45</v>
      </c>
      <c r="C72" s="40">
        <v>7000</v>
      </c>
      <c r="D72" s="40">
        <v>5000</v>
      </c>
      <c r="E72" s="41">
        <f>+Animaux[[#This Row],[Budget 2025 - 2026]]-Animaux[[#This Row],[N-1]]</f>
        <v>-2000</v>
      </c>
      <c r="F72" s="5"/>
    </row>
    <row r="73" spans="1:10" ht="30" customHeight="1">
      <c r="B73" s="26" t="s">
        <v>46</v>
      </c>
      <c r="C73" s="40">
        <v>1000</v>
      </c>
      <c r="D73" s="40">
        <v>1000</v>
      </c>
      <c r="E73" s="41">
        <f>+Animaux[[#This Row],[Budget 2025 - 2026]]-Animaux[[#This Row],[N-1]]</f>
        <v>0</v>
      </c>
      <c r="F73" s="5"/>
    </row>
    <row r="74" spans="1:10" ht="30" customHeight="1">
      <c r="B74" s="26" t="s">
        <v>47</v>
      </c>
      <c r="C74" s="40">
        <v>1000</v>
      </c>
      <c r="D74" s="40">
        <v>1000</v>
      </c>
      <c r="E74" s="41">
        <f>+Animaux[[#This Row],[Budget 2025 - 2026]]-Animaux[[#This Row],[N-1]]</f>
        <v>0</v>
      </c>
      <c r="F74" s="5"/>
    </row>
    <row r="75" spans="1:10" ht="30" customHeight="1">
      <c r="B75" s="28" t="s">
        <v>2</v>
      </c>
      <c r="C75" s="47">
        <f>SUBTOTAL(109,Animaux[N-1])</f>
        <v>130000</v>
      </c>
      <c r="D75" s="47">
        <f>SUBTOTAL(109,Animaux[Budget 2025 - 2026])</f>
        <v>110000</v>
      </c>
      <c r="E75" s="47">
        <f>SUBTOTAL(109,Animaux[Écart])</f>
        <v>-20000</v>
      </c>
      <c r="F75" s="5"/>
    </row>
    <row r="76" spans="1:10" ht="30" customHeight="1">
      <c r="B76" s="35"/>
      <c r="C76" s="48"/>
      <c r="D76" s="48"/>
      <c r="E76" s="48"/>
      <c r="F76" s="5"/>
    </row>
    <row r="77" spans="1:10" ht="30" customHeight="1">
      <c r="B77" s="57" t="s">
        <v>48</v>
      </c>
      <c r="C77" s="58"/>
      <c r="D77" s="58"/>
      <c r="E77" s="58"/>
      <c r="F77" s="5"/>
    </row>
    <row r="78" spans="1:10" ht="30" customHeight="1">
      <c r="B78" s="25" t="s">
        <v>1</v>
      </c>
      <c r="C78" s="23" t="s">
        <v>6</v>
      </c>
      <c r="D78" s="23" t="s">
        <v>26</v>
      </c>
      <c r="E78" s="24" t="s">
        <v>4</v>
      </c>
      <c r="F78" s="5"/>
    </row>
    <row r="79" spans="1:10" ht="25" customHeight="1">
      <c r="B79" s="26" t="s">
        <v>49</v>
      </c>
      <c r="C79" s="40">
        <v>160000</v>
      </c>
      <c r="D79" s="40">
        <v>165000</v>
      </c>
      <c r="E79" s="41">
        <f>+SoinsPersonnels[[#This Row],[Budget 2025 - 2026]]-SoinsPersonnels[[#This Row],[N-1]]</f>
        <v>5000</v>
      </c>
      <c r="F79" s="5"/>
    </row>
    <row r="80" spans="1:10" ht="25" customHeight="1">
      <c r="B80" s="26" t="s">
        <v>50</v>
      </c>
      <c r="C80" s="40">
        <v>5000</v>
      </c>
      <c r="D80" s="40">
        <v>0</v>
      </c>
      <c r="E80" s="41">
        <f>+SoinsPersonnels[[#This Row],[Budget 2025 - 2026]]-SoinsPersonnels[[#This Row],[N-1]]</f>
        <v>-5000</v>
      </c>
      <c r="F80" s="5"/>
    </row>
    <row r="81" spans="2:6" ht="25" customHeight="1">
      <c r="B81" s="28" t="s">
        <v>2</v>
      </c>
      <c r="C81" s="42">
        <f>SUBTOTAL(109,SoinsPersonnels[N-1])</f>
        <v>165000</v>
      </c>
      <c r="D81" s="42">
        <f>SUBTOTAL(109,SoinsPersonnels[Budget 2025 - 2026])</f>
        <v>165000</v>
      </c>
      <c r="E81" s="42">
        <f>SUBTOTAL(109,SoinsPersonnels[Écart])</f>
        <v>0</v>
      </c>
      <c r="F81" s="5"/>
    </row>
    <row r="82" spans="2:6" ht="25" customHeight="1">
      <c r="B82" s="18"/>
      <c r="C82" s="18"/>
      <c r="D82" s="18"/>
      <c r="E82" s="18"/>
      <c r="F82" s="5"/>
    </row>
    <row r="83" spans="2:6" ht="25" customHeight="1">
      <c r="F83" s="5"/>
    </row>
  </sheetData>
  <mergeCells count="20">
    <mergeCell ref="B2:H2"/>
    <mergeCell ref="G62:I63"/>
    <mergeCell ref="E4:G5"/>
    <mergeCell ref="E6:G7"/>
    <mergeCell ref="E8:G9"/>
    <mergeCell ref="B4:C4"/>
    <mergeCell ref="H4:H5"/>
    <mergeCell ref="H6:H7"/>
    <mergeCell ref="H8:H9"/>
    <mergeCell ref="B36:E36"/>
    <mergeCell ref="B46:E46"/>
    <mergeCell ref="G22:J22"/>
    <mergeCell ref="B54:E54"/>
    <mergeCell ref="B60:E60"/>
    <mergeCell ref="B77:E77"/>
    <mergeCell ref="G66:I67"/>
    <mergeCell ref="J66:J67"/>
    <mergeCell ref="J62:J63"/>
    <mergeCell ref="J64:J65"/>
    <mergeCell ref="G64:I65"/>
  </mergeCells>
  <dataValidations count="12">
    <dataValidation allowBlank="1" showInputMessage="1" showErrorMessage="1" prompt="Créez un budget mensuel personnel dans cette feuille de calcul. Des instructions utiles sur l’utilisation de cette feuille de calcul figurent dans les cellules de cette colonne. Appuyez sur la flèche vers le bas pour commencer." sqref="A1" xr:uid="{535C1FB4-69DA-478A-9C24-451D9BD5B386}"/>
    <dataValidation allowBlank="1" showInputMessage="1" showErrorMessage="1" prompt="Le titre de cette feuille de calcul figure dans la cellule B2. L’instruction suivante figure dans la cellule A4." sqref="A2" xr:uid="{B4FABB03-3192-4386-8C0C-14BCEBFC58A9}"/>
    <dataValidation allowBlank="1" showInputMessage="1" showErrorMessage="1" prompt="L’étiquette Prévisions de recettes mensuelles figure dans la cellule de droite. Entrez le Revenu 1 dans C5 et le Revenu supplémentaire dans C6, pour calculer le Revenu mensuel total dans C7. Les prochaines instructions se trouvent dans la cellule A7." sqref="A4" xr:uid="{37ECE25A-D750-4901-9936-FA0425D6DFC1}"/>
    <dataValidation allowBlank="1" showInputMessage="1" showErrorMessage="1" prompt="Le Solde projeté est calculé automatiquement dans la cellule H4, le Solde réel dans la cellule H6, et la différence dans la cellule H8. L’instruction suivante se trouve dans la cellule A9." sqref="A7" xr:uid="{30295BAD-27FA-449C-8A78-ECFC2ACE1A2B}"/>
    <dataValidation allowBlank="1" showInputMessage="1" showErrorMessage="1" prompt="L’étiquette Revenu mensuel réel figure dans la cellule de droite. Entrez le Revenu 1 dans la cellule C10 et le Revenu supplémentaire dans C11 pour calculer le Revenu mensuel total dans C12. L’instruction suivante se trouve dans la cellule A15." sqref="A9" xr:uid="{23FC07BB-1058-4403-A6BB-F2E3DAB6391D}"/>
    <dataValidation allowBlank="1" showInputMessage="1" showErrorMessage="1" prompt="Entrez les détails dans le tableau Logement à partir de la cellule à droite et dans le tableau Loisirs à partir de la cellule G15. L’instruction suivante se trouve dans la cellule A29." sqref="A17" xr:uid="{DCC6E90E-6B90-466F-863D-46F7DA3C4296}"/>
    <dataValidation allowBlank="1" showInputMessage="1" showErrorMessage="1" prompt="Entrez les détails dans le tableau Transport à partir de la cellule à droite et dans le tableau Emprunts à partir de la cellule G29. L’instruction suivante se trouve dans la cellule A40." sqref="A31" xr:uid="{AFC8D67D-8805-4E04-8494-156CF7945383}"/>
    <dataValidation allowBlank="1" showInputMessage="1" showErrorMessage="1" prompt="Entrez les détails dans le tableau Assurance à partir de la cellule de droite et dans le tableau Impôts à partir de la cellule G40. L’instruction suivante se trouve dans la cellule A48." sqref="A42" xr:uid="{34699D58-6783-4DA8-AD00-EB6D5B4F4886}"/>
    <dataValidation allowBlank="1" showInputMessage="1" showErrorMessage="1" prompt="Entrez les détails dans le tableau Alimentation à partir de la cellule à droite et dans le tableau Épargne à partir de la cellule G48. L’instruction suivante se trouve dans la cellule A55." sqref="A50" xr:uid="{E10C94B7-CAAB-4591-99E4-5A50789CA061}"/>
    <dataValidation allowBlank="1" showInputMessage="1" showErrorMessage="1" prompt="Entrez les détails dans le tableau Soins personnels à partir de la cellule à droite et dans le tableau Juridique à partir de la cellule G64. L’instruction suivante se trouve dans la cellule A73." sqref="A66" xr:uid="{4D40684C-D56F-4273-B2CC-5C8947747B1A}"/>
    <dataValidation allowBlank="1" showInputMessage="1" showErrorMessage="1" prompt="Le Coût total projeté est calculé automatiquement dans la cellule J73, le Coût total réel dans la cellule J75, et la différence totale dans la cellule J77." sqref="A75" xr:uid="{7663E59F-1158-4833-8ADA-EE341AD75E0A}"/>
    <dataValidation allowBlank="1" showInputMessage="1" showErrorMessage="1" prompt="Entrez les détails dans le tableau Animaux à partir de la cellule à droite et dans le tableau Cadeaux à partir de la cellule G54. L’instruction suivante se trouve dans la cellule A64." sqref="A57" xr:uid="{2288A180-A788-4190-A6AF-985B4E7FF023}"/>
  </dataValidations>
  <printOptions horizontalCentered="1"/>
  <pageMargins left="0.4" right="0.4" top="0.4" bottom="0.4" header="0.3" footer="0.5"/>
  <pageSetup paperSize="9" scale="45" fitToHeight="0" orientation="portrait" r:id="rId1"/>
  <headerFooter differentFirst="1">
    <oddFooter>Page &amp;P of &amp;N</oddFooter>
  </headerFooter>
  <ignoredErrors>
    <ignoredError sqref="J63 J65" emptyCellReference="1"/>
  </ignoredErrors>
  <drawing r:id="rId2"/>
  <tableParts count="8">
    <tablePart r:id="rId3"/>
    <tablePart r:id="rId4"/>
    <tablePart r:id="rId5"/>
    <tablePart r:id="rId6"/>
    <tablePart r:id="rId7"/>
    <tablePart r:id="rId8"/>
    <tablePart r:id="rId9"/>
    <tablePart r:id="rId10"/>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771426-2A7A-4B36-9D43-BE26265259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AC7FD9-EBCF-4CC4-BE1C-34B80F7E8353}">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3.xml><?xml version="1.0" encoding="utf-8"?>
<ds:datastoreItem xmlns:ds="http://schemas.openxmlformats.org/officeDocument/2006/customXml" ds:itemID="{C1766A65-F7C1-4A05-AEB7-FE8822B53F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TM33398600</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BUDGET CRE 2025 - 2026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2022-11-06T05:34:26Z</dcterms:created>
  <dcterms:modified xsi:type="dcterms:W3CDTF">2025-10-24T07:29:51Z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